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teamsite.maerskgroup.com/teams/AnnualSustainabilityReport-Admin/Shared Documents/00. Admin/4. ESG Data/"/>
    </mc:Choice>
  </mc:AlternateContent>
  <xr:revisionPtr revIDLastSave="10960" documentId="1_{F6D758A3-C283-45B5-B75C-7E8EF859BB9F}" xr6:coauthVersionLast="46" xr6:coauthVersionMax="47" xr10:uidLastSave="{EE1FEEAB-3C6D-41C6-BEB1-3F839AA16B36}"/>
  <bookViews>
    <workbookView showSheetTabs="0" xWindow="1800" yWindow="510" windowWidth="16110" windowHeight="13170" tabRatio="822" xr2:uid="{C14F9BEE-F4CD-4397-B879-0F55543323C5}"/>
  </bookViews>
  <sheets>
    <sheet name="Cover" sheetId="43" r:id="rId1"/>
    <sheet name="Table of content" sheetId="6" r:id="rId2"/>
    <sheet name="Reporting and governance &gt;&gt;" sheetId="55" r:id="rId3"/>
    <sheet name="Basis of reporting" sheetId="45" r:id="rId4"/>
    <sheet name="ESG Governance model" sheetId="34" r:id="rId5"/>
    <sheet name="DMA" sheetId="56" r:id="rId6"/>
    <sheet name="Strategic ESG Targets" sheetId="42" r:id="rId7"/>
    <sheet name="Environmental &gt;&gt;" sheetId="7" r:id="rId8"/>
    <sheet name="Climate change" sheetId="10" r:id="rId9"/>
    <sheet name="Environ. &amp; Ecosystems" sheetId="17" r:id="rId10"/>
    <sheet name="Social &gt;&gt;" sheetId="8" r:id="rId11"/>
    <sheet name="Human capital" sheetId="18" r:id="rId12"/>
    <sheet name="Employee relations and rights" sheetId="23" r:id="rId13"/>
    <sheet name="DE&amp;I" sheetId="20" r:id="rId14"/>
    <sheet name="Human rights" sheetId="22" r:id="rId15"/>
    <sheet name="Safety &amp; Security" sheetId="21" r:id="rId16"/>
    <sheet name="Governance &gt;&gt;" sheetId="9" r:id="rId17"/>
    <sheet name="Corporate governance" sheetId="30" r:id="rId18"/>
    <sheet name="Business ethics" sheetId="25" r:id="rId19"/>
    <sheet name="Sustainable procurement" sheetId="26" r:id="rId20"/>
    <sheet name="Responsible tax" sheetId="27" r:id="rId21"/>
    <sheet name="Citizenship" sheetId="28" r:id="rId22"/>
    <sheet name="Data ethics" sheetId="29" r:id="rId23"/>
    <sheet name="EU regulations &gt;&gt;" sheetId="31" r:id="rId24"/>
    <sheet name="Taxonomy summary" sheetId="32" r:id="rId25"/>
    <sheet name="Revenue" sheetId="33" r:id="rId26"/>
    <sheet name="Capex" sheetId="37" r:id="rId27"/>
    <sheet name="Opex" sheetId="38" r:id="rId28"/>
    <sheet name="PAI" sheetId="51" r:id="rId29"/>
    <sheet name="Standards &amp; ratings" sheetId="13" r:id="rId30"/>
    <sheet name="TCFD" sheetId="58" r:id="rId31"/>
    <sheet name="SASB" sheetId="39" r:id="rId32"/>
    <sheet name="Ratings" sheetId="15" r:id="rId33"/>
    <sheet name="Engage" sheetId="47" r:id="rId34"/>
  </sheets>
  <definedNames>
    <definedName name="CDP" localSheetId="30">#REF!</definedName>
    <definedName name="CDP">Ratings!$J$13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1" l="1"/>
  <c r="H21" i="21"/>
  <c r="H76" i="30" l="1"/>
  <c r="H60" i="30" l="1"/>
  <c r="H69" i="30"/>
  <c r="G101" i="10"/>
  <c r="G86" i="10"/>
  <c r="G23" i="22" l="1"/>
  <c r="H37" i="17" l="1"/>
  <c r="F38" i="10" l="1"/>
  <c r="J59" i="10" l="1"/>
  <c r="F59" i="10"/>
  <c r="G59" i="10" s="1"/>
  <c r="H59" i="10"/>
  <c r="E15" i="38" l="1"/>
  <c r="E28" i="37"/>
  <c r="H40" i="17" l="1"/>
  <c r="H39" i="17"/>
  <c r="H38" i="17"/>
  <c r="H36" i="17"/>
  <c r="H35" i="17"/>
  <c r="G102" i="10" l="1"/>
  <c r="G100" i="10"/>
  <c r="G99" i="10"/>
  <c r="G43" i="10" l="1"/>
  <c r="G70" i="10"/>
  <c r="G69" i="10"/>
  <c r="J85" i="10" l="1"/>
  <c r="I85" i="10"/>
  <c r="H85" i="10"/>
  <c r="G85" i="10" s="1"/>
  <c r="H42" i="25"/>
  <c r="H41" i="25"/>
  <c r="H40" i="25"/>
  <c r="H39" i="25"/>
  <c r="H38" i="25"/>
  <c r="H37" i="25"/>
  <c r="H36" i="25"/>
  <c r="H35" i="25"/>
  <c r="H34" i="25"/>
  <c r="H33" i="25"/>
  <c r="G30" i="39"/>
  <c r="G29" i="39"/>
  <c r="H28" i="25"/>
  <c r="H18" i="29" l="1"/>
  <c r="H19" i="27"/>
  <c r="H22" i="26"/>
  <c r="H21" i="26"/>
  <c r="H20" i="26"/>
  <c r="H52" i="25"/>
  <c r="H47" i="25"/>
  <c r="H27" i="25"/>
  <c r="H25" i="25"/>
  <c r="H24" i="25"/>
  <c r="H23" i="25"/>
  <c r="H22" i="25"/>
  <c r="H21" i="25"/>
  <c r="H20" i="25"/>
  <c r="H75" i="30"/>
  <c r="H70" i="30"/>
  <c r="H68" i="30"/>
  <c r="H67" i="30"/>
  <c r="H66" i="30"/>
  <c r="H61" i="30"/>
  <c r="H59" i="30"/>
  <c r="H57" i="30"/>
  <c r="H42" i="30"/>
  <c r="H41" i="30"/>
  <c r="H39" i="30"/>
  <c r="H34" i="30"/>
  <c r="H33" i="30"/>
  <c r="H32" i="30"/>
  <c r="H31" i="30"/>
  <c r="H30" i="30"/>
  <c r="H25" i="30"/>
  <c r="H24" i="30"/>
  <c r="H22" i="30"/>
  <c r="H20" i="30"/>
  <c r="H19" i="30"/>
  <c r="H18" i="30"/>
  <c r="H28" i="21"/>
  <c r="H27" i="21"/>
  <c r="H26" i="21"/>
  <c r="H19" i="21"/>
  <c r="H20" i="23"/>
  <c r="H33" i="20"/>
  <c r="H32" i="20"/>
  <c r="H27" i="20"/>
  <c r="H26" i="20"/>
  <c r="H21" i="20"/>
  <c r="H51" i="18"/>
  <c r="H50" i="18"/>
  <c r="H48" i="18"/>
  <c r="H43" i="18"/>
  <c r="H37" i="18"/>
  <c r="H36" i="18"/>
  <c r="H35" i="18"/>
  <c r="H34" i="18"/>
  <c r="H33" i="18"/>
  <c r="H32" i="18"/>
  <c r="H31" i="18"/>
  <c r="H29" i="18"/>
  <c r="H28" i="18"/>
  <c r="H27" i="18"/>
  <c r="H26" i="18"/>
  <c r="H25" i="18"/>
  <c r="H24" i="18"/>
  <c r="H22" i="18"/>
  <c r="H21" i="18"/>
  <c r="H19" i="18"/>
  <c r="H17" i="18"/>
  <c r="H53" i="17" l="1"/>
  <c r="H48" i="17"/>
  <c r="H47" i="17"/>
  <c r="H45" i="17"/>
  <c r="H34" i="17"/>
  <c r="H33" i="17"/>
  <c r="H32" i="17"/>
  <c r="H31" i="17"/>
  <c r="H22" i="17"/>
  <c r="H26" i="17"/>
  <c r="H25" i="17"/>
  <c r="H24" i="17"/>
  <c r="H23" i="17"/>
  <c r="H20" i="17"/>
  <c r="H21" i="17"/>
  <c r="G73" i="10"/>
  <c r="G72" i="10"/>
  <c r="G71" i="10"/>
  <c r="G87" i="10"/>
  <c r="G63" i="10"/>
  <c r="G61" i="10"/>
  <c r="G60" i="10"/>
  <c r="G58" i="10"/>
  <c r="G57" i="10"/>
  <c r="G56" i="10"/>
  <c r="G53" i="10"/>
  <c r="G52" i="10"/>
  <c r="G49" i="10"/>
  <c r="G47" i="10"/>
  <c r="G46" i="10"/>
  <c r="G45" i="10"/>
  <c r="G42" i="10"/>
  <c r="G41" i="10"/>
  <c r="G40" i="10"/>
  <c r="G39" i="10"/>
  <c r="G38" i="10" l="1"/>
  <c r="G57" i="39"/>
  <c r="G72" i="39"/>
  <c r="G71" i="39"/>
  <c r="G70" i="39"/>
  <c r="G69" i="39"/>
  <c r="G68" i="39"/>
  <c r="G67" i="39"/>
  <c r="G66" i="39"/>
  <c r="G61" i="39"/>
  <c r="G60" i="39"/>
  <c r="G58" i="39"/>
  <c r="G56" i="39"/>
  <c r="G50" i="39"/>
  <c r="G45" i="39"/>
  <c r="G40" i="39"/>
  <c r="G38" i="39"/>
  <c r="G39" i="39"/>
  <c r="G37" i="39"/>
  <c r="G28" i="39"/>
  <c r="G21" i="39"/>
  <c r="G20" i="39"/>
  <c r="G19" i="39"/>
  <c r="G17" i="39"/>
  <c r="F62" i="10" l="1"/>
  <c r="H62" i="10"/>
  <c r="H51" i="10"/>
  <c r="G62" i="10" l="1"/>
  <c r="H48" i="10"/>
  <c r="G48" i="10" s="1"/>
  <c r="H44" i="10"/>
  <c r="F44" i="10"/>
  <c r="G44" i="10" s="1"/>
  <c r="F51" i="10"/>
  <c r="G51" i="10" s="1"/>
  <c r="T17" i="33" l="1"/>
  <c r="H33" i="21" l="1"/>
  <c r="T16" i="33" l="1"/>
  <c r="T16" i="38"/>
  <c r="T15" i="38"/>
  <c r="F28" i="37"/>
  <c r="E27" i="33"/>
  <c r="E28" i="33" l="1"/>
  <c r="G20" i="18" l="1"/>
  <c r="H20" i="18" s="1"/>
  <c r="T17" i="38"/>
  <c r="F17" i="38"/>
  <c r="E17" i="38"/>
  <c r="F16" i="38"/>
  <c r="E16" i="38"/>
  <c r="F15" i="38"/>
  <c r="T18" i="37"/>
  <c r="F18" i="37"/>
  <c r="T16" i="37"/>
  <c r="T18" i="33"/>
  <c r="F18" i="33"/>
  <c r="F17" i="33"/>
  <c r="F16" i="33"/>
  <c r="E27" i="38" l="1"/>
  <c r="E30" i="38" s="1"/>
  <c r="E29" i="37"/>
  <c r="F29" i="38" l="1"/>
  <c r="F31" i="37"/>
  <c r="F29" i="37"/>
  <c r="G35" i="10"/>
  <c r="G36" i="10"/>
  <c r="F30" i="38" l="1"/>
  <c r="G55" i="10" l="1"/>
  <c r="G34" i="10"/>
  <c r="I58" i="30"/>
  <c r="H58" i="30" s="1"/>
  <c r="I40" i="30"/>
  <c r="H40" i="30" s="1"/>
  <c r="I21" i="30"/>
  <c r="H21" i="30" s="1"/>
  <c r="H84" i="10"/>
  <c r="G83" i="10"/>
  <c r="G82" i="10"/>
  <c r="G81" i="10"/>
  <c r="G80" i="10"/>
  <c r="G79" i="10"/>
  <c r="G78" i="10"/>
  <c r="G77" i="10"/>
  <c r="G76" i="10"/>
  <c r="G84" i="10" l="1"/>
  <c r="H74" i="10"/>
  <c r="G75" i="10"/>
  <c r="G74" i="10"/>
  <c r="J84" i="10" l="1"/>
  <c r="J83" i="10"/>
  <c r="J82" i="10"/>
  <c r="J81" i="10"/>
  <c r="J80" i="10"/>
  <c r="J79" i="10"/>
  <c r="J78" i="10"/>
  <c r="J77" i="10"/>
  <c r="J76" i="10"/>
  <c r="J75" i="10"/>
  <c r="J74" i="10" l="1"/>
  <c r="I84" i="10" l="1"/>
  <c r="I83" i="10"/>
  <c r="I82" i="10"/>
  <c r="I81" i="10"/>
  <c r="I80" i="10"/>
  <c r="I79" i="10"/>
  <c r="I78" i="10"/>
  <c r="I77" i="10"/>
  <c r="I76" i="10"/>
  <c r="I75" i="10"/>
  <c r="I74" i="10" l="1"/>
  <c r="F30" i="33" l="1"/>
  <c r="F28" i="33"/>
  <c r="G28" i="33" s="1"/>
  <c r="F31"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tc={2DE5A470-CDB9-431B-93E5-1D83B3182D06}</author>
  </authors>
  <commentList>
    <comment ref="M20" authorId="0" shapeId="0" xr:uid="{2DE5A470-CDB9-431B-93E5-1D83B3182D06}">
      <text>
        <t>[Threaded comment]
Your version of Excel allows you to read this threaded comment; however, any edits to it will get removed if the file is opened in a newer version of Excel. Learn more: https://go.microsoft.com/fwlink/?linkid=870924
Comment:
    accounting policies?</t>
      </text>
    </comment>
  </commentList>
</comments>
</file>

<file path=xl/sharedStrings.xml><?xml version="1.0" encoding="utf-8"?>
<sst xmlns="http://schemas.openxmlformats.org/spreadsheetml/2006/main" count="2385" uniqueCount="912">
  <si>
    <t>About the ESG Factbook</t>
  </si>
  <si>
    <t xml:space="preserve">A.P. Moller - Maersk's (Maersk) ESG Factbook outlines our performance on ESG key indicators. It also includes our reporting against ESG reporting standards and frameworks, including TCFD and SASB, EU regulation, including EU Taxonomy and Principle Adverse Indicators under SFDR, as well as our performance on a select number of prioritised external ESG ratings and benchmarks. The ESG Factbook is a supplement to our Sustainability Report 2023. </t>
  </si>
  <si>
    <t>The Sustainability Report 2023 can be downloaded here</t>
  </si>
  <si>
    <t xml:space="preserve">Content </t>
  </si>
  <si>
    <t xml:space="preserve">Basis of reporting </t>
  </si>
  <si>
    <t>Basis of reporting</t>
  </si>
  <si>
    <t>ESG governance model</t>
  </si>
  <si>
    <t>Maersk governance model</t>
  </si>
  <si>
    <t>Maersk core values</t>
  </si>
  <si>
    <t>Double materiality assessment (DMA)</t>
  </si>
  <si>
    <t>Value chain mapping</t>
  </si>
  <si>
    <t>Strategic ESG targets</t>
  </si>
  <si>
    <t>Maersk ESG strategy</t>
  </si>
  <si>
    <t>Environmental KPIs</t>
  </si>
  <si>
    <t>Climate change</t>
  </si>
  <si>
    <t>Energy consumption</t>
  </si>
  <si>
    <t>Greenhouse Gas (GHG) emissions</t>
  </si>
  <si>
    <t>Biogenic emissions</t>
  </si>
  <si>
    <t>Segment specific climate change KPIs</t>
  </si>
  <si>
    <t>Board and management oversight</t>
  </si>
  <si>
    <t>Environment and ecosystems</t>
  </si>
  <si>
    <t>Air pollutants</t>
  </si>
  <si>
    <t>Other resource consumption</t>
  </si>
  <si>
    <t>Environmental incidents</t>
  </si>
  <si>
    <t>Management systems</t>
  </si>
  <si>
    <t>Social KPIs</t>
  </si>
  <si>
    <t>Human capital</t>
  </si>
  <si>
    <t>Number of employees</t>
  </si>
  <si>
    <t>Human Capital</t>
  </si>
  <si>
    <t>Employee engagement</t>
  </si>
  <si>
    <t>Employee attraction and retention</t>
  </si>
  <si>
    <t>Diversity, equity and inclusion (DE&amp;I)</t>
  </si>
  <si>
    <t>Gender diversity</t>
  </si>
  <si>
    <t>Women in management</t>
  </si>
  <si>
    <t>Target nationalities</t>
  </si>
  <si>
    <t>Human rights</t>
  </si>
  <si>
    <t>Human rights training</t>
  </si>
  <si>
    <t>Employee relations and labour rights</t>
  </si>
  <si>
    <t>Employee relations and labour rights training</t>
  </si>
  <si>
    <t>Employee relations and rights</t>
  </si>
  <si>
    <t>Safety and security</t>
  </si>
  <si>
    <t>Fatalities</t>
  </si>
  <si>
    <t>Lost-time injury frequency</t>
  </si>
  <si>
    <t>Safety and security management</t>
  </si>
  <si>
    <t>Priorities and actions</t>
  </si>
  <si>
    <t>Governance KPIs</t>
  </si>
  <si>
    <t>Corporate governance</t>
  </si>
  <si>
    <t>Board of Directors</t>
  </si>
  <si>
    <t>Chairmanship</t>
  </si>
  <si>
    <t>Audit Committee</t>
  </si>
  <si>
    <t>ESG Committee</t>
  </si>
  <si>
    <t>Remuneration Committee</t>
  </si>
  <si>
    <t>Nomination Committee</t>
  </si>
  <si>
    <t>Executive Board</t>
  </si>
  <si>
    <t>Business ethics</t>
  </si>
  <si>
    <t>Whistleblower cases</t>
  </si>
  <si>
    <t>Report outcomes and actions</t>
  </si>
  <si>
    <t>Business ethics training</t>
  </si>
  <si>
    <t>Operations covered by a risk assessment on compliance and business ethics</t>
  </si>
  <si>
    <t>Sustainable procurement</t>
  </si>
  <si>
    <t>Sustainable procurement management</t>
  </si>
  <si>
    <t>Responsible tax</t>
  </si>
  <si>
    <t>Total tax for the year</t>
  </si>
  <si>
    <t>Citizenship</t>
  </si>
  <si>
    <t>Data ethics</t>
  </si>
  <si>
    <t>Data ethics training</t>
  </si>
  <si>
    <t>EU regulation reporting</t>
  </si>
  <si>
    <t>Taxonomy summary</t>
  </si>
  <si>
    <t>EU Taxonomy reporting summary</t>
  </si>
  <si>
    <t>EU Taxonomy Reporting accounting policies</t>
  </si>
  <si>
    <t>Taxonomy - Revenue</t>
  </si>
  <si>
    <t>Taxonomy - Capex</t>
  </si>
  <si>
    <t>Taxonomy - Opex</t>
  </si>
  <si>
    <t>SFDR - Principal Adverse Impacts (PAI)</t>
  </si>
  <si>
    <t>PAI indicator index</t>
  </si>
  <si>
    <t>Principal Adverse Impact (PAI)</t>
  </si>
  <si>
    <t>TCFD</t>
  </si>
  <si>
    <t>Governance</t>
  </si>
  <si>
    <t>Strategy</t>
  </si>
  <si>
    <t>Risk management</t>
  </si>
  <si>
    <t>Metrics and targets</t>
  </si>
  <si>
    <t>SASB</t>
  </si>
  <si>
    <t>Greenhouse Gas Emissions</t>
  </si>
  <si>
    <t>Air quality</t>
  </si>
  <si>
    <t>Ecological impacts</t>
  </si>
  <si>
    <t>Employee Health &amp; Safety</t>
  </si>
  <si>
    <t>Accident &amp; Safety Management</t>
  </si>
  <si>
    <t>Activity metrics</t>
  </si>
  <si>
    <t>ESG ratings</t>
  </si>
  <si>
    <t>CDP</t>
  </si>
  <si>
    <t>EcoVadis</t>
  </si>
  <si>
    <t>MSCI</t>
  </si>
  <si>
    <t>S&amp;P DowJones</t>
  </si>
  <si>
    <t>Sustainalytics</t>
  </si>
  <si>
    <t>CA100+ Net-Zero Company Benchmark</t>
  </si>
  <si>
    <t>Engage</t>
  </si>
  <si>
    <t>Contact information</t>
  </si>
  <si>
    <t>Reporting and governance</t>
  </si>
  <si>
    <t>Double materilaity assessment (DMA)</t>
  </si>
  <si>
    <t>Reporting period</t>
  </si>
  <si>
    <t>A.P. Moller – Maersk A/S (Maersk) ESG performance data reporting covers the period from 1 January to 31 December 2023.</t>
  </si>
  <si>
    <t>Reporting boundaries and use of reporting frameworks</t>
  </si>
  <si>
    <t>Our approach to sustainability and ESG reporting is to focus on material issues and activities, in line with a double materiality (DMA) principle, encompassing areas where Maersk may have the largest impacts on people and planet through our activities, or where Maersk is exposed to the most significant financial risks or opportunities. For the first time in 2023, we have done a DMA based on the criteria outlined in the European Sustainability Reporting Standards (ESRS). The results of the DMA have shaped the content of this report. We are guided by the reporting principles set out in the GRI 101: Foundation Standard to determine the report content and quality in terms of materiality, stakeholder inclusiveness, sustainability context, completeness, balance, comparability, accuracy, timeliness, clarity and reliability. For an overview of our use of and alignment with ESG reporting frameworks, incl. SASB and TCFD.</t>
  </si>
  <si>
    <t>Scope and consolidation</t>
  </si>
  <si>
    <t>Unless otherwise stated, the ESG performance data is reported based on the same principles as the financial statements. Thus, the ESG performance data include consolidated data from the parent company, A.P. Møller - Mærsk A/S (Maersk), and subsidiaries controlled by Maersk. Data is collected per legal entity per activity, and the figures are consolidated line-by-line. Consolidation of ESG performance data using financial scope implies that data from the following assets are included:
• Owned assets that Maersk financially owns and that are operated by Maersk
• Long-term leased-in assets that Maersk treats as capital assets and that are treated as such on Maersk’s balance sheet in accordance with IFRS16
• Leased-out assets that Maersk treats as wholly owned assets in financial accounting and are treated as such on Maersk’s balance
sheet (e.g short-term leased-out assets to 3rd-parties).
Using financial scope also implies that data from the following assets are not included:
• Long-term leased out assets that are treated by the lessee as wholly owned assets in financial accounting and therefore appearing on the lessee’s balance sheet and not Maersk’s i.e. a financial lease.</t>
  </si>
  <si>
    <t>Technical management of an asset on behalf of third parties follow the same consolidation principles.</t>
  </si>
  <si>
    <t>The consolidation for Safety (Fatalities and Lost-time injury frequency) data differs from the financial principles described above.
Safety data is consolidated using an operational scope approach. This means that Maersk includes all safety data when A.P. Møller - Mærsk A/S or one of its subsidiaries has the governing authority and responsibility for health, safety and environmental management of the people, the processes, and facility. This approach includes contractors and third parties that are working under the oversight, instructions and HSSE management system of Maersk.
This approach excludes safety data from assets that are partly owned by Maersk but not within Maersk’s operational control. Mobile assets are included when operated by Maersk. For vessels, the International Safety Management Code Document of Compliance must
be held by Maersk to be included in the safety data.</t>
  </si>
  <si>
    <t>The consolidation of greenhouse gas (GHG) emissions data is based on the financial consolidation approach and stated in accordance with the GHG Protocol: direct emissions from owned and long term leased-in assets as defined by IFRS 16 (scope 1), indirect emissions from purchased electricity and district heating (scope 2), and value chain emissions (scope 3), which also includes emissions related to leased out assets as defined by IFRS 16.
To ensure completeness in reported data from our offices, office standards have been developed, which can be used for offices with no production or warehouses. The office standards define average consumption values per FTE and are only used if other more accurate
information is not available.</t>
  </si>
  <si>
    <t>Data from divestments are included until the day of transaction, while data from acquisitions are included from the reporting year
following the transaction. In 2023, data from Pilot Freight Services (Pilot), Senator International (Senator) and LF Logistics, which were
acquired in 2022, has been included in the ESG performance data. During 2023, the acquisitions of Martin Bencher Group and Grindrod
Logistics was completed. Data from these companies will be included in the Sustainability Report 2024. Data from Maersk Supply Services is included up until the divestment date of 15 May 2023.</t>
  </si>
  <si>
    <t>Emission conversions and calculations</t>
  </si>
  <si>
    <t>GHG emissions are calculated using conversion factors for energy consumption and other GHG gases. Primary schemes used are AR6
(updated 2022), EMEP/EEA air pollutant emission inventory guidebook (2019 database), IEA (updated 2023), GLEC Framework (updated 2023), DEFRA (updated 2022) and CEDA6 (updated in 2022). The principles for choosing among the schemes for default conversion factors are:
• The most recent and internationally recognised schemes are preferred
• Specific industry schemes can be included when not in conflict with the above.</t>
  </si>
  <si>
    <t>Changes affecting the ESG performance data in 2023</t>
  </si>
  <si>
    <t>For 2023, we have restructured the energy performance data to more clearly indicate the types of fuels and the share of energy consumption that are based on fossil and renewable sources. We have also aligned the unit of measurement for energy consumption in the ESG performance table to further enhance the readability and comparability of our energy consumption data and restated comparison year numbers back to 2020 accordingly. Likewise, we have aligned the unit of measurement for Number of employees from FTE’s to headcounts, which is also used to calculate our DE&amp;I KPIs. We have restated comparison year numbers accordingly. The FTE numbers continues to be available in our Annual Report.</t>
  </si>
  <si>
    <t>In alignment with our ESG Strategy, we have for the first time included the share of global leadership upskilled in Maersk Safety &amp;
Security Principles, as well as the share of the procurement staff that has been trained in sustainable procurement.
Furthermore, and in preparation for the EU CSRD requirements, we have introduced a new energy and climate change-related intensity KPIs in our report along with KPIs related to biogenic CO2 and air pollutants, including NMVOCs, carbon monoxide, particulate matter (PM10.5, PM 2.5 and black carbon).</t>
  </si>
  <si>
    <t>Hence, from 2023, the following new KPIs have been included in our ESG performance data:</t>
  </si>
  <si>
    <t>Environment:
• Climate change: Renewable electricity
• Climate change: Green fuels
• Climate change: Share of renewable energy
• Climate change: Energy intensity (based on revenue)
• Climate change: GHG emission intensity (based on revenue)
• Climate change: Biogenic emissions (scope 1, 2, 3)
• Environment &amp; Ecosystems: Air pollutants (particulate matter, black carbon, carbon monoxide, NMVOCs)
Social:
• Safety &amp; Security: Global Leadership (top 1,200 leaders) upskilled in Maersk Safety &amp; Security Principles
Governance:
• Sustainable Procurement: Procurement staff trained in Sustainable Procurement (SP)</t>
  </si>
  <si>
    <t>Furthermore, we have as part of the process made improvements to emission inventory methodologies to ensure alignment with SBTi in the future. This includes improvements in the application of the financial control principle and increased share of activity-based estimates in scope 3 data.</t>
  </si>
  <si>
    <r>
      <rPr>
        <b/>
        <sz val="9"/>
        <color theme="7"/>
        <rFont val="Maersk Text"/>
      </rPr>
      <t>Other restatements</t>
    </r>
    <r>
      <rPr>
        <sz val="9"/>
        <color theme="1"/>
        <rFont val="Maersk Text"/>
        <family val="3"/>
      </rPr>
      <t xml:space="preserve">
Work to further improve the quality of Maersk’s ESG data resulted in restatements of the 2022 Lost-time injury frequency and waste
generation numbers and our Biofuel consumption for 2021 and 2022. The Lost-time injury frequency for 2022 was restated to 0.93 (from 0.90). This is linked to an identified over-reporting of exposure hours. Waste generation for 2022 has been restated to 553 (1,000 tonnes) from the previously reported 460 (1,000 tonnes). This is due to waste from time chartered vessels was incorrectly not included in the 2022 reporting. The biofuel consumption for 2021 and 2022 are restated as the previously reported amounts included the blended fossil fuel amount. This led to the over statement of biogenic emissions in APMM operations and the double consideration of the fossil fuel consumption in scope 1 and biogenic emissions, limited to the extent of the blend. In these areas, the robustness of our reporting processes have been improved and internal control implemented to mitigate risks of misstatements going forward.</t>
    </r>
  </si>
  <si>
    <t xml:space="preserve">Maersk has been a signatory of the UN Global Compact Since 2009. </t>
  </si>
  <si>
    <t>See reporting here</t>
  </si>
  <si>
    <t xml:space="preserve">Responsibility for ESG is anchored with the company’s Board of Directors, who endorses the overall ESG strategy and approves major investments such as the green methanol-enabled vessels. </t>
  </si>
  <si>
    <t xml:space="preserve">The Audit Committee ensures oversight of key ESG risks and external reporting and receive regular updates on our ESG reporting process. </t>
  </si>
  <si>
    <t>In early 2023, Maersk announced a new organisational structure and a new Executive Leadership Team (ELT), following the appointment of Vincent Clerc as CEO. As a result of these organisational changes, new ELT members took over sponsorship for several ESG categories ensuring continued ownership and leadership focus. Sponsorship includes driving initiatives forward and being accountable to the full executive team and Board of Directors for delivering on all targets. To facilitate oversight and support decision-making for strategic dilemmas and risks through the year, ESG progress updates are provided to the ELT quarterly for our strategic KPIs and biannually for all 14 categories. Each of the 14 ESG categories are owned and led by a member of the Executive Leadership Team ELT, who drives the initiatives forward and is responsible towards the full executive team and the Board of Directors for delivering the intended outcomes.</t>
  </si>
  <si>
    <t>At the ELT level, the Risk and Compliance Committee (RCC) is the main governance forum for ESG as well as other key risk and compliance processes and topics across Maersk, including our internal Commit governance framework* and enterprise risk management. The RCC meets quarterly to discuss the quarterly and bi-annual updates on ESG progress and KPIs that are subsequently shared with the full ELT, as well as deep dives across ESG categories. In 2023, key topics discussed included the update of Maersk’s Science-Based Targets, DE&amp;I progress, human and labour rights, review of the sustainable procurement programme, and ESG reporting. With the RCC now having oversight across ESG categories, the Decarbonisation and ESG steering committees were discontinued.</t>
  </si>
  <si>
    <t>In 2023, a new ESG Committee was established within the Board of Directors with the primary purpose of supporting the development of our overall ESG strategic direction, acting as a sparring partner for the ELT and supporting the Board with strategy insights into specific ESG matters. This Committee meets quarterly to discuss selected deep dives on strategic topics throughout the year. Among the topics discussed in 2023 were our ESG and decarbonisation commitments, the current and emerging regulatory landscape for ESG, human and labour rights, diversity, equity and inclusion (DE&amp;I) and ESG targets for executive remuneration – the latter is incorporated into the Long Term Incentive programme and scorecard for approval by the Remuneration Committee.</t>
  </si>
  <si>
    <t>* Maersk's Commit Governance framework sets the foundation for how we are committed to work in Maersk to ensure compliance with relevant laws, regulations and responsible business practices as well as ensure adequate risk mitigation. Having one set of rules that applies to all brands helps employees understand how to live up to our Core Values and the standards set in the Code of Conduct.</t>
  </si>
  <si>
    <t>Maersk builds on an impressive heritage of pioneering success and growth. Our long legacy and our values guide our business every day and also ensure that we can do business tomorrow. We have always explored new frontiers and embraced new technologies because we see change as an opportunity. And by living our values, we inspire trust in our efforts to integrate the world.</t>
  </si>
  <si>
    <r>
      <rPr>
        <i/>
        <sz val="9"/>
        <color theme="1"/>
        <rFont val="Maersk Text"/>
      </rPr>
      <t>Constant care</t>
    </r>
    <r>
      <rPr>
        <sz val="9"/>
        <color theme="1"/>
        <rFont val="Maersk Text"/>
      </rPr>
      <t xml:space="preserve">
Take care of today, actively prepare for tomorrow. Whether solving today’s challenges or exploring opportunities to shape the future, we anticipate, innovate and strive to improve everything we do.</t>
    </r>
  </si>
  <si>
    <r>
      <rPr>
        <i/>
        <sz val="9"/>
        <color theme="1"/>
        <rFont val="Maersk Text"/>
      </rPr>
      <t>Humbleness</t>
    </r>
    <r>
      <rPr>
        <sz val="9"/>
        <color theme="1"/>
        <rFont val="Maersk Text"/>
      </rPr>
      <t xml:space="preserve">
Listen, learn and share to create value for others. We stay curious, open-minded and respect other perspectives, always seeking to learn from each other, our customers, and the world around us. We only succeed together.</t>
    </r>
  </si>
  <si>
    <r>
      <rPr>
        <i/>
        <sz val="9"/>
        <color theme="1"/>
        <rFont val="Maersk Text"/>
      </rPr>
      <t>Our employees</t>
    </r>
    <r>
      <rPr>
        <sz val="9"/>
        <color theme="1"/>
        <rFont val="Maersk Text"/>
      </rPr>
      <t xml:space="preserve">
The right environment for our people. Connected by real purpose, we create opportunities to grow, develop and exceed expectations. We win together as a diverse and global workplace where people feel safe, valued and empowered.</t>
    </r>
  </si>
  <si>
    <r>
      <rPr>
        <i/>
        <sz val="9"/>
        <color theme="1"/>
        <rFont val="Maersk Text"/>
      </rPr>
      <t>Uprightness</t>
    </r>
    <r>
      <rPr>
        <sz val="9"/>
        <color theme="1"/>
        <rFont val="Maersk Text"/>
      </rPr>
      <t xml:space="preserve">
Our word is our bond. Every day, we earn the trust of our customers and partners. They can rely on us to keep our promises and do the right thing, even when it’s hard. We speak openly and honestly, and always act with integrity.</t>
    </r>
  </si>
  <si>
    <r>
      <rPr>
        <i/>
        <sz val="9"/>
        <color theme="1"/>
        <rFont val="Maersk Text"/>
      </rPr>
      <t>Our name</t>
    </r>
    <r>
      <rPr>
        <sz val="9"/>
        <color theme="1"/>
        <rFont val="Maersk Text"/>
      </rPr>
      <t xml:space="preserve">
Everything we stand for. Our name is a promise and a commitment to trust and excellence. We are all ambassadors representing and safeguarding the Maersk name, striving for a more sustainable and integrated world.</t>
    </r>
  </si>
  <si>
    <t>For more, please see:</t>
  </si>
  <si>
    <t>Maersk-com - our core values</t>
  </si>
  <si>
    <t>Maersk Code of conduct</t>
  </si>
  <si>
    <t>Maersk Supplier Code of Conduct</t>
  </si>
  <si>
    <t xml:space="preserve">A.P. Moller - Maersk’s (Maersk’s) ESG strategy was launched in early 2022. Building on many years of sustainability progress, the strategy charts an even more ambitious course and establishes ESG as core to our purpose and intrinsic to our strategy and operations. Working actively and strategically with all aspects of sustainability risks and impacts is today a baseline requirement from our customers, investors, employees, regulators and broader society. </t>
  </si>
  <si>
    <t>The ESG strategy encompasses all material sustainability impacts, risks and opportunities for Maersk, centred around three core commitments with supporting KPIs and targets:
1. We will take leadership in the decarbonisation of logistics
2. We will ensure that our people thrive at work by providing a safe and inspiring workplace
3. We operate based on responsible business practices</t>
  </si>
  <si>
    <t xml:space="preserve">These represent the areas where Maersk can create the most significant impact due to our company’s position, size and reach, and which are critical to the success of our Global Integrator strategy. </t>
  </si>
  <si>
    <t xml:space="preserve">Climate change </t>
  </si>
  <si>
    <r>
      <rPr>
        <i/>
        <sz val="9"/>
        <color theme="4"/>
        <rFont val="Maersk Text"/>
        <family val="3"/>
      </rPr>
      <t>Why it matters</t>
    </r>
    <r>
      <rPr>
        <i/>
        <sz val="9"/>
        <color theme="1"/>
        <rFont val="Maersk Text"/>
        <family val="3"/>
      </rPr>
      <t xml:space="preserve">
The world is facing a climate emergency. We see it as our obligation – as an industry leader and with the resources available to us – to do all we can to get to net zero GHG operations as fast as possible and to help our customers decarbonise their global supply chains end-to-end. </t>
    </r>
  </si>
  <si>
    <r>
      <rPr>
        <i/>
        <sz val="9"/>
        <color theme="4"/>
        <rFont val="Maersk Text"/>
        <family val="3"/>
      </rPr>
      <t>Ambition</t>
    </r>
    <r>
      <rPr>
        <i/>
        <sz val="9"/>
        <color theme="1"/>
        <rFont val="Maersk Text"/>
        <family val="3"/>
      </rPr>
      <t xml:space="preserve">
We will deliver an emergency response to the climate crisis and take leadership in the transformation of the transport and logistics sector to net zero operations.</t>
    </r>
  </si>
  <si>
    <t>Sustainability Report 2023, pages 18-27</t>
  </si>
  <si>
    <t>Maersk.com - climate change</t>
  </si>
  <si>
    <t>Green finance framework</t>
  </si>
  <si>
    <t>Maersk positions on climate change regulation and lobbying</t>
  </si>
  <si>
    <t>Maersk' CDP submission</t>
  </si>
  <si>
    <t>Maersk Greenhouse Gas Emissions Recalculation Policy</t>
  </si>
  <si>
    <t xml:space="preserve">Science-based targets </t>
  </si>
  <si>
    <t>In 2023, Maersk had a total GHG footprint of 79.5 million tonnes, a decrease of 4.1% compared to 2022 (see table below). The decrease was mainly driven by reduced purchases of capital goods (scope 3), and reduced fuel consumption (scope 1 and 3). Moreover, to align with our SBTi validated targets, the 2022 baseline has been recalculated, which led to a 6% increase of previously stated emissions. See the accounting policies pp. 55-61 in the Sustainability Report 2023 for more detailed explanations on the changes.
As part of the work to set SBTi-aligned targets, we have significantly improved the methodology for calculating scope 3 emissions increasing our share of emissions that is estimated based on activity data from 50% to 82%. Our new targets therefore reflects a clearer understanding of our performance with a shift from spend-based estimates to activitybased estimates. This methodology eliminates the effect of operational and administrative charges which do not actually lead to emissions, and inflationary effects that cause uncertainty in spend-based estimates.</t>
  </si>
  <si>
    <t>KPIs</t>
  </si>
  <si>
    <t>ACCOUNTING POLICIES</t>
  </si>
  <si>
    <t>Indicator</t>
  </si>
  <si>
    <t>Unit</t>
  </si>
  <si>
    <t>Target</t>
  </si>
  <si>
    <t>Development since last year</t>
  </si>
  <si>
    <t>Total energy consumption</t>
  </si>
  <si>
    <t>GWh</t>
  </si>
  <si>
    <t>-</t>
  </si>
  <si>
    <t>*</t>
  </si>
  <si>
    <t>Total energy consumption is the sum of fossil energy consumption and renewable energy consumption.</t>
  </si>
  <si>
    <t>Share of renewable energy</t>
  </si>
  <si>
    <t>%</t>
  </si>
  <si>
    <t>The share of renewable energy is the percentage of total energy consumption that is derived from renewable energy sources.</t>
  </si>
  <si>
    <t>Energy intensity (based on revenue)</t>
  </si>
  <si>
    <t>GWh/million USD</t>
  </si>
  <si>
    <t>Energy intensity is the total energy consumption per unit of revenue (million), as stated in the Annual Report.</t>
  </si>
  <si>
    <t>Fossil energy consumption</t>
  </si>
  <si>
    <t>Fossil energy consumption encompasses all fossil-based energy consumption that is consumed/combusted at Maersk controlled entities/vessels. Fossil energy consumption includes the following:
• Fuel oil, incl. heavy fuel oil, marine diesel oil, gasoline, diesel and kerosene
• Gas fuels, incl. liquified petroleum gas (LPG), liquefied natural gas (LNG) and natural gas
• Other fuels, incl. heating oil and cylinder oil
• Electricity and heating</t>
  </si>
  <si>
    <t xml:space="preserve">Fuel oils </t>
  </si>
  <si>
    <t>- Heavy fuel oil (HFO)</t>
  </si>
  <si>
    <t>- Marine diesel oil (MDO) or Marine Gas Oil (MGO)</t>
  </si>
  <si>
    <t xml:space="preserve">- Diesel </t>
  </si>
  <si>
    <t xml:space="preserve">- Gasoline </t>
  </si>
  <si>
    <t xml:space="preserve">- Kerosene - used for air transport </t>
  </si>
  <si>
    <t>Gas fuels</t>
  </si>
  <si>
    <t xml:space="preserve">- Liquefied Petroleum Gas (LPG) </t>
  </si>
  <si>
    <t xml:space="preserve">- Liquefied Natural Gas (LNG) </t>
  </si>
  <si>
    <t xml:space="preserve">- Natural Gas </t>
  </si>
  <si>
    <t>Other fuels</t>
  </si>
  <si>
    <t>- Heating oil</t>
  </si>
  <si>
    <t>- Cylinder oil</t>
  </si>
  <si>
    <t>Electricity and heating</t>
  </si>
  <si>
    <t>- Electricity</t>
  </si>
  <si>
    <t>- District heating (general mix from the grid)</t>
  </si>
  <si>
    <t>Renewable energy consumption</t>
  </si>
  <si>
    <t>Renewable energy consumption encompasses all renewable energy consumption, incl. renewable electricity, heating and green fuels that are
consumed at Maersk controlled entities/vessels. Renewable electricity includes electricity from solar panels, wind turbines, and batteries,
covering on-site self-generated and purchased renewable electricity from the grid. Green fuels, include biofuels and green methanol. Thus,
renewable energy consumption is reported as:
• Renewable electricity
• Green fuels</t>
  </si>
  <si>
    <t>Renewable electricity</t>
  </si>
  <si>
    <t>- Solar</t>
  </si>
  <si>
    <t>- Solar Panels - Bought in from the grid</t>
  </si>
  <si>
    <t>- Wind</t>
  </si>
  <si>
    <t>- Other</t>
  </si>
  <si>
    <t>- Renewable energy (Other) - Self-generated</t>
  </si>
  <si>
    <t>- Renewable energy (Other) - Bought in from the grid</t>
  </si>
  <si>
    <t>Green fuels</t>
  </si>
  <si>
    <t>- Biofuels</t>
  </si>
  <si>
    <t>- Green Methanol</t>
  </si>
  <si>
    <t>GHG emissions</t>
  </si>
  <si>
    <t>Total GHG emissions (scope 1, 2 - location-based - and 3)</t>
  </si>
  <si>
    <t>1,000 tonnes CO2 eq</t>
  </si>
  <si>
    <t>Total GHG emissions have been stated as both the sum of scope 1, scope 2 - location-based and scope 3 emissions as well as scope 1, scope 2 -
market-based and scope 3 emissions.</t>
  </si>
  <si>
    <t>Total GHG emissions (scope 1, 2 - market-based - and 3)</t>
  </si>
  <si>
    <t>- Direct GHG emissions (scope 1 GHG protocol)</t>
  </si>
  <si>
    <t>Direct GHG emissions (scope 1) is the sum of all six Kyoto gases converted to CO₂ equivalents. Kyoto gases comprise: CO₂, CH₄, and N₂O, which are calculated based on amount of direct energy (i.e. the fuels stated under ‘Energy consumption’) that are consumed/combusted and HFCs, SF₆, and NF₃, which are based on direct consumption at at entities/vessels controlled by Maersk.</t>
  </si>
  <si>
    <t>- Indirect GHG emissions (scope 2 GHG protocol) - location-based</t>
  </si>
  <si>
    <t>Indirect GHG emissions (scope 2) is the CO₂ equivalents’ converted sum of CO₂, CH₄ and N₂O, calculated based on consumed electricity and district heating bought from a third party and using location-based IEA emission factors.</t>
  </si>
  <si>
    <t>- Indirect GHG emissions (scope 2 GHG protocol) - market-based</t>
  </si>
  <si>
    <t>Indirect GHG emissions (scope 2) is the CO₂ equivalents’ converted sum of CO₂, CH₄ and N₂O, calculated based on consumed electricity and district
heating bought from a third party and using country-specific market-based factors for EU countries and the US and IEA factors for other countries.</t>
  </si>
  <si>
    <t>Total value chain GHG emissions (scope 3 GHG protocol)</t>
  </si>
  <si>
    <t>Value chain GHG emissions (scope 3 GHG ) are the CO₂ equivalents’ converted sum of CO₂, CH₄ and N₂O from Maersk’s value chain activities. Of the 15 scope 3 categories in the GHG Protocol, 12 categories are currently determined as applicable to Maersk’s business model and activities. The excluded categories are: Category 9 – downstream transportation and distribution, Category 10 – processing of sold products and Category 14 – franchises. Thus, value chain GHG missions comprise of emissions relating to: Category 1 – purchased goods and services, which are reported based on financial data and includes operational goods. Category 2 – capital goods, which is reported based on life cycle assessments and reported capital expenditure. This category covers capital investments such as new asset purchases, retrofit of vessels, and dry docking. We include the full scope 3 impact in the year of investment. Category 3 - fuel and energy-related activities, which are reported based on actual fuel procured and consumed. Category 4 – upstream transportation and distribution, which is calculated using the Global Logistics Emissions Council (GLEC) methodology utilising transport data per transport category. For supporting logistics related activities such as terminal services, financial data is multiplied by relevant emission factors. Category 5 – waste generated in operations, which is reported based on amounts and types of waste. Category 6 – business travel, which is reported based on activity-data for our direct air travel and procurement data for other business travel related activities. Category 7 – employee commuting,
which is reported based on employee headcounts per location, estimated commuting distance and transportation modes. Category 8 – upstream leased assets, which is reported based on operations of assets that are leased and not reported in scope 1 and 2. Category 11 – use of sold products, is based on activity data for marine fuels traded by Maersk to third parties, estimated fuel use of liner calling APM Terminals, and estimated emissions from the use of refrigerate containers produced by Maersk Container industry. Category 12 end-oflife treatment of sold products, which is reported based on activity data for end of life and retreatment of sold new and second-hand reefers. Category 13 – downstream leased assets, which is reported based on fuel consumption from vessels, tugs and planes leased to third parties. Category 15 – Investments, emissions are calculated to the extent of the equity share in non-controlled joint ventures and associates using financial data and corresponding factors.</t>
  </si>
  <si>
    <t xml:space="preserve">... of which is Cat. 1 - purchased goods </t>
  </si>
  <si>
    <t xml:space="preserve">... of which is Cat. 2 - capital goods </t>
  </si>
  <si>
    <t>... of which is Cat. 3 - fuel and energy related activities</t>
  </si>
  <si>
    <t>... of which is Cat. 4 - upstream transportation and distribution</t>
  </si>
  <si>
    <t xml:space="preserve">... of which is Cat. 5 - waste generated in operations </t>
  </si>
  <si>
    <t xml:space="preserve">... of which is Cat. 6 - business travel </t>
  </si>
  <si>
    <t xml:space="preserve">... of which is Cat. 7 - employee commuting </t>
  </si>
  <si>
    <t>... of which is Cat. 8 - upstream leased assets</t>
  </si>
  <si>
    <t xml:space="preserve">... of which is Cat. 11 - use of sold products </t>
  </si>
  <si>
    <t xml:space="preserve">... of which is Cat. 12 - end-of-life treatment of sold products </t>
  </si>
  <si>
    <t>... of which is Cat. 13 - downstream leased assets</t>
  </si>
  <si>
    <t>... of which is Cat. 15 - investments</t>
  </si>
  <si>
    <t xml:space="preserve">GHG emission intensity </t>
  </si>
  <si>
    <t>tonnes CO2e / million USD</t>
  </si>
  <si>
    <t>Biogenic emissions (scope 1, 2, 3)</t>
  </si>
  <si>
    <t>Biogenic CO2 emissions result from the combustion or biodegradation of biomass. Biomass is defined as any material or fuel produced by biological processes of living organisms, including organic non-fossil material of biological origin (such as plant material), biofuels (such as liquid fuels produced from biomass feedstocks), biogenic gas (such as landfill gas), and biogenic waste (such as municipal solid waste from biogenic sources). In Maersk’s current inventory, the calculation of biogenic CO2 is limited to the combustion of fuels based on biogenic feedstock. This may expand based on evolving international standards detailing the treatment of biogenic emissions in corporate inventories.</t>
  </si>
  <si>
    <t>Segment specific Climate Change KPIs</t>
  </si>
  <si>
    <t>Ocean: share of freight transported with green fuels</t>
  </si>
  <si>
    <t>% of FFE</t>
  </si>
  <si>
    <t>25% by 20230</t>
  </si>
  <si>
    <t>The share of freight transported with green fuels is calculated as the share of FFE (Forty-Foot container Equivalent) containers transported using Maersk’s EcoDelivery product out of the total FFEs transported by Maersk in the Ocean segment during the year. Transportation data, both total and EcoDelivery-labelled, is based on registrations in Maersk’s Line of Sight system, which captures all container bookings in Maersk’s Ocean segment.</t>
  </si>
  <si>
    <t>Ocean: Reduction in carbon intensity (EEOI) by 2030 (2020 baseline)</t>
  </si>
  <si>
    <t>% reduction</t>
  </si>
  <si>
    <t>50% by 2030</t>
  </si>
  <si>
    <t>Maersk’s Ocean: Reduction in carbon intensity (EEOI) by 2030 (2020 baseline) covers container vessels under APMMs operation. We report on relative CO₂ emissions reduction using EEOI (Energy Efficiency Operational Indicator) methodology. EEOI is defined by IMO in MEPC.1/Circ.684 and is calculated as gCO₂/(Ton cargo x Nm). In practice we calculate EEOI on voyage level and aggregate it in the following way: (g CO2 voy1 + g CO2 voy2 + g CO2 voy3) / ((Ton cargo x Nm)voy 1+ (Ton cargo x Nm)voy 2+ (Ton cargo x Nm)voy 3) 
The data sources are:
1. g CO₂ – based on fuel consumption, from departure voyage 1, to departure voyage 2, multiplied with relevant CO₂ factor (3.114 for  HFO, 3.206 for MDO).
2. Ton cargo – calculated via draft and displacement tables, subtracting vessel weight and ballast water and fuel stock.
3. Nm – GPS distance from departure voyage 1, to departure voyage 2.
Ocean: Reduction in carbon intensity (EEOI) by 2030 is calculated as this year’s EEOI relative to the EEOI of the 2020 baseline.</t>
  </si>
  <si>
    <t>Relative CO2 performance (actual EEOI)</t>
  </si>
  <si>
    <t>g CO2/(ton x nm)</t>
  </si>
  <si>
    <t>6.1 by 2030</t>
  </si>
  <si>
    <t>Terminals: Reduction of scope 1 and 2 baseline emission by 2030 (2020 baseline)</t>
  </si>
  <si>
    <t>70% reduction based on a 2020 baseline</t>
  </si>
  <si>
    <t>The reduction of scope 1 and 2 emissions from APM Terminals is calculated as the percentage reduction of scope 1 and 2 emissions during the year compared to the scope 1 and 2 emissions from APM Terminals in 2020.</t>
  </si>
  <si>
    <t>Board of Directors oversight and/or management of climate-related risks and opportunities</t>
  </si>
  <si>
    <t>Yes/No</t>
  </si>
  <si>
    <t>Yes</t>
  </si>
  <si>
    <t>N/A</t>
  </si>
  <si>
    <t>Responsibility of climate along with the other ESG topics is ultimately anchored with the Board of Directors. All of the 14 ESG categories are owned and led by a member of the Executive Leadership Team (ELT) who drives the initiatives forward and is responsible towards the full executive team and the Board of Directors for delivering the intended outcomes. For more information, please see 'ESG Governance Model' in the introductory section of this ESG Factbook.</t>
  </si>
  <si>
    <t>Senior Management Team oversight and/or management of climate-related risks</t>
  </si>
  <si>
    <t xml:space="preserve">Environment and ecosystems </t>
  </si>
  <si>
    <r>
      <rPr>
        <i/>
        <sz val="9"/>
        <color theme="4"/>
        <rFont val="Maersk Text"/>
        <family val="3"/>
      </rPr>
      <t>Why it matters</t>
    </r>
    <r>
      <rPr>
        <i/>
        <sz val="9"/>
        <color theme="1"/>
        <rFont val="Maersk Text"/>
        <family val="3"/>
      </rPr>
      <t xml:space="preserve">
We have a responsibility to minimise negative environmental impacts from our operations, in compliance with regulations, and to live up to the requirements and expectations of our customers and other key stakeholders.</t>
    </r>
  </si>
  <si>
    <r>
      <rPr>
        <i/>
        <sz val="9"/>
        <color theme="4"/>
        <rFont val="Maersk Text"/>
        <family val="3"/>
      </rPr>
      <t>Ambition</t>
    </r>
    <r>
      <rPr>
        <i/>
        <sz val="9"/>
        <color theme="1"/>
        <rFont val="Maersk Text"/>
        <family val="3"/>
      </rPr>
      <t xml:space="preserve">
We see ourselves as active citizens of the Earth, operating on the oceans and increasingly on land. We are committed to doing as little harm as possible while actively participating in restoring ocean and land health, as well as protecting habitats and biodiversity where we operate. We aspire to be recognised by our stakeholders for our commitment and actions.</t>
    </r>
  </si>
  <si>
    <t>Sustainability Report 2023, pp. 28-31</t>
  </si>
  <si>
    <t>Maersk.com - Environment &amp; Ecosystems</t>
  </si>
  <si>
    <t>Ship recycling position</t>
  </si>
  <si>
    <t>Maersk Responsible Ship Recycling Standard</t>
  </si>
  <si>
    <t>SOx</t>
  </si>
  <si>
    <t>1,000 tonnes</t>
  </si>
  <si>
    <t>Air pollution is the amount of air pollutants emitted in relation to Maersk’s operations, besides GHG emissions. Air pollutants included are SOx, NOx, Non-Methane Volatile Organic Compounds (NMVOCs), Carbon monoxide (CO), Particulate Matter (PM10 and PM2.5, and Black Carbon (BC)). By default, PM10 includes smaller particles (such as PM2.5 and BC).
Air pollutants have been prepared and stated based on the first version of the Stockholm Environment Institute’s (SEI) reporting guide, except for BC and PM10 reporting from Maersk’s fleet, which is based on the methods outlined by IMO in MEPC 75/7/15 as our data availability allows for IMO’s more accurate assessment. In case of scrubber use, SOx pollutants are reported based on Clean Cargo guidelines, where SOx output is assumed to be maximum for the operating area in which the vessel spends 80% of time.</t>
  </si>
  <si>
    <t>NOx</t>
  </si>
  <si>
    <t>NMVOCs</t>
  </si>
  <si>
    <t>CO</t>
  </si>
  <si>
    <t>PM10</t>
  </si>
  <si>
    <t>PM2.5</t>
  </si>
  <si>
    <t>Black Carbon</t>
  </si>
  <si>
    <t>Waste</t>
  </si>
  <si>
    <t>Waste is reported as the sum of all waste types generated.</t>
  </si>
  <si>
    <t>- Hazardous waste</t>
  </si>
  <si>
    <t>- Non-hazardous waste</t>
  </si>
  <si>
    <t>Water consumption</t>
  </si>
  <si>
    <t>1,000 m3</t>
  </si>
  <si>
    <t>Water is reported as the sum of all water consumed, excluding ballast water and water for re-injection.</t>
  </si>
  <si>
    <t>… of which consumed in arid zones</t>
  </si>
  <si>
    <t>Water stress zones identified using the WRI Aqueduct 4.0 (www.wri.org/aqueduct) and mapped against water consumption in Maersk facilities located in these zones. Se more on page 30 in Maersk's Sustainability Report 2023.</t>
  </si>
  <si>
    <t>...of which consumed in extremely water stress zones</t>
  </si>
  <si>
    <t>...of which consumed in high water stress zones</t>
  </si>
  <si>
    <t>… of which consumed in medium - high water stress zones</t>
  </si>
  <si>
    <t>… of which consumed in low - medium water stress zones</t>
  </si>
  <si>
    <t>… of which consumed in low water stress zones</t>
  </si>
  <si>
    <t>Total number of spills (hydrocarbon)</t>
  </si>
  <si>
    <t>Number</t>
  </si>
  <si>
    <t>Avoid spills</t>
  </si>
  <si>
    <t>Spills is reported as the number of uncontained hydrocarbon liquids spills greater than 10 m3, resulting from any unintended, irreversible release associated with current operations.</t>
  </si>
  <si>
    <t xml:space="preserve">- Number of uncontained hydrocarbon spills &gt; 10 m3 </t>
  </si>
  <si>
    <t>Total volume of spills (hydrocarbon)</t>
  </si>
  <si>
    <t>m3</t>
  </si>
  <si>
    <t xml:space="preserve">Volume of spills related to all uncontained hydrocarbon liquids resulting from any unintended release associated with current operations. </t>
  </si>
  <si>
    <t>Containers lost at sea</t>
  </si>
  <si>
    <t>Avoid containers lost</t>
  </si>
  <si>
    <t>Percentage of fleet with Ballast Water Treatment systems installed</t>
  </si>
  <si>
    <t>100% by 2024</t>
  </si>
  <si>
    <t>By 2023, we have completed installation of Ballast Water Treatment systems on 93% of our fleet and are on track to achieve 100% by September 2024 in line with regulatory requirements of the Ballast Water Management Convention.</t>
  </si>
  <si>
    <t>The International Safety Management (ISM) Code</t>
  </si>
  <si>
    <t>% coverage</t>
  </si>
  <si>
    <t>100% of Maersk's container fleet is externally certified in accordance with the International Safety Management (ISM) Code. The ISM Code is an international standard for the safe management and operation of ships and for pollution prevention.</t>
  </si>
  <si>
    <t>ISO14001 (Environmental Management system)</t>
  </si>
  <si>
    <t>&gt;63%</t>
  </si>
  <si>
    <t>-12 %-points</t>
  </si>
  <si>
    <t>&gt;75</t>
  </si>
  <si>
    <t>&gt;70</t>
  </si>
  <si>
    <t>100% of Maersk's container fleet and a number of Terminals and landside facilities are externally certified in accordance with the ISO14001 environmental management standard. In 2023, the % ISO14001 coverage of Maersk's operations was more than 63% based on revenue.</t>
  </si>
  <si>
    <t>Responsible Ship Recycling Standard (RSRS)</t>
  </si>
  <si>
    <t>100% of Maersk's vessels that have been recycled since 2016 have been recycled on yards that meet the requirements outlined in Maersk's Responsible Ship Recycling Standard (RSRS). Maersk´s RSRS goes beyond international rules regarding Health, Safety and Environmental issues, as well as requirements on anti-corruption and labour rights based on long recognized international standards and the Maersk code of conduct.</t>
  </si>
  <si>
    <t>Nationalities</t>
  </si>
  <si>
    <r>
      <rPr>
        <i/>
        <sz val="9"/>
        <color theme="4"/>
        <rFont val="Maersk Text"/>
        <family val="3"/>
      </rPr>
      <t>Why it matters</t>
    </r>
    <r>
      <rPr>
        <i/>
        <sz val="9"/>
        <color theme="1"/>
        <rFont val="Maersk Text"/>
        <family val="3"/>
      </rPr>
      <t xml:space="preserve">
To deliver on the ambitions of our Global Integrator business strategy, Maersk is dependent on highly engaged employees and significant new capabilities within, for example, technology, data analysis, leadership and sales and marketing. These are all areas where the global competition for talent is fierce. A highly engaged workforce is also essential to delivering on the aspirations of our ESG strategy. Conversely, establishing ourselves as a leader in ESG can be a key enabler to attracting talent in these areas.</t>
    </r>
  </si>
  <si>
    <r>
      <rPr>
        <i/>
        <sz val="9"/>
        <color theme="4"/>
        <rFont val="Maersk Text"/>
        <family val="3"/>
      </rPr>
      <t>Ambition</t>
    </r>
    <r>
      <rPr>
        <i/>
        <sz val="9"/>
        <color theme="1"/>
        <rFont val="Maersk Text"/>
        <family val="3"/>
      </rPr>
      <t xml:space="preserve">
We aspire to create an engaging environment for all colleagues and to become a company where our employees can develop and have thriving careers.</t>
    </r>
  </si>
  <si>
    <t>Sustainability Report 2023, p.37</t>
  </si>
  <si>
    <t>Maersk.com - Human Capital</t>
  </si>
  <si>
    <t>Total number of employees</t>
  </si>
  <si>
    <t>Headcount</t>
  </si>
  <si>
    <t>Number of employees is the number of headcounts with an employment contract with Maersk who are on payroll regardless of the type of contract at year end. Excluded are employees on garden leave and unpaid leave, contractors, and third-party workers. Number of employees is based on registrations in Maersk’s HR systems.</t>
  </si>
  <si>
    <t>Employees by job category</t>
  </si>
  <si>
    <t>- Frontline employees</t>
  </si>
  <si>
    <t>- Office-based employees</t>
  </si>
  <si>
    <t>- Seafarers</t>
  </si>
  <si>
    <t>- Unknown</t>
  </si>
  <si>
    <t>Employees per region</t>
  </si>
  <si>
    <t>- Asia Pacific Region</t>
  </si>
  <si>
    <t>- Europe Region</t>
  </si>
  <si>
    <t>- Indian subcontinent, Middle East &amp; Africa Region</t>
  </si>
  <si>
    <t>- Latin America Region</t>
  </si>
  <si>
    <t>- North America Region</t>
  </si>
  <si>
    <t>Employees per nationality</t>
  </si>
  <si>
    <t>- India</t>
  </si>
  <si>
    <t>- China</t>
  </si>
  <si>
    <t xml:space="preserve">- Philippines </t>
  </si>
  <si>
    <t>- US American</t>
  </si>
  <si>
    <t>- Brazilian</t>
  </si>
  <si>
    <t>- Denmark</t>
  </si>
  <si>
    <t>Employee engagement survey score in the top quartile of global norm</t>
  </si>
  <si>
    <t>Percentile</t>
  </si>
  <si>
    <t>By 2025, top 
quartile score</t>
  </si>
  <si>
    <t>60th</t>
  </si>
  <si>
    <t>-7 percentile points</t>
  </si>
  <si>
    <t xml:space="preserve">67th </t>
  </si>
  <si>
    <t>59th</t>
  </si>
  <si>
    <t>54th</t>
  </si>
  <si>
    <t>41th</t>
  </si>
  <si>
    <t>Employee engagement survey participation rate</t>
  </si>
  <si>
    <t>Total number of new hires</t>
  </si>
  <si>
    <t>Percentage of positions filled by internal candidates</t>
  </si>
  <si>
    <t>-*</t>
  </si>
  <si>
    <t>Total employee turnover rate</t>
  </si>
  <si>
    <t>% (rate)</t>
  </si>
  <si>
    <t>Voluntary employee turnover rate</t>
  </si>
  <si>
    <t>Employee retention rate</t>
  </si>
  <si>
    <t>9.6 %-points</t>
  </si>
  <si>
    <r>
      <rPr>
        <i/>
        <sz val="9"/>
        <color theme="4"/>
        <rFont val="Maersk Text"/>
        <family val="3"/>
      </rPr>
      <t>Why it matters</t>
    </r>
    <r>
      <rPr>
        <i/>
        <sz val="9"/>
        <color theme="1"/>
        <rFont val="Maersk Text"/>
        <family val="3"/>
      </rPr>
      <t xml:space="preserve">
The way we treat our employees and their representatives is fundamental to the way we want to do business. This begins with ensuring respect for internationally recognised labour rights in all our workplaces.</t>
    </r>
  </si>
  <si>
    <r>
      <rPr>
        <i/>
        <sz val="9"/>
        <color theme="4"/>
        <rFont val="Maersk Text"/>
        <family val="3"/>
      </rPr>
      <t>Ambition</t>
    </r>
    <r>
      <rPr>
        <i/>
        <sz val="9"/>
        <color theme="1"/>
        <rFont val="Maersk Text"/>
        <family val="3"/>
      </rPr>
      <t xml:space="preserve">
Employee relations and labour rights are an essential part of Maersk’s Social ambition. We offer decent, fair and equitable working conditions for all our people. We identify risks for employees and third-party labour, and implement mitigating and preventive actions to ensure that our growth adequately considers our full social responsibilities. </t>
    </r>
  </si>
  <si>
    <t>Sustainability Report 2023. p. 39</t>
  </si>
  <si>
    <t>Maersk.com - Employee Relations &amp; Rights</t>
  </si>
  <si>
    <t>Code of Conduct</t>
  </si>
  <si>
    <t>Supplier Code of Conduct</t>
  </si>
  <si>
    <t>Completion rate</t>
  </si>
  <si>
    <t>100% by 2023*</t>
  </si>
  <si>
    <t>Employee relations and labour rights training is the completion rate of employees in scope for the Employee relations and labour rights e-learning out of the total employee population in scope. The employees in scope for the e-learning in 2023 are active white-collar Maersk employees. This excludes white-collar employees on long-term leave, student assistants, consultants and employees that have joined Maersk after October 31st in the reporting year. The completion rate is based on registrations in Maersk’s Learning Management system.</t>
  </si>
  <si>
    <t>*Target will continue in 2024.</t>
  </si>
  <si>
    <t xml:space="preserve">Diversity, equity and inclusion (DE&amp;I) </t>
  </si>
  <si>
    <r>
      <rPr>
        <i/>
        <sz val="9"/>
        <color theme="4"/>
        <rFont val="Maersk Text"/>
        <family val="3"/>
      </rPr>
      <t>Why it matters</t>
    </r>
    <r>
      <rPr>
        <i/>
        <sz val="9"/>
        <color theme="1"/>
        <rFont val="Maersk Text"/>
        <family val="3"/>
      </rPr>
      <t xml:space="preserve">
It is a Core Value in Maersk and a basic responsibility not to discriminate against our employees. Discrimination bars people from living up to their full potential, creates inequality and less stable and prosperous societies. Moreover, we need diversity of thought to continue to improve and develop our business. Facilitating a culture where everyone feels comfortable and is treated fairly, will help us gain access to a larger, more diverse pool of talent. </t>
    </r>
  </si>
  <si>
    <r>
      <rPr>
        <i/>
        <sz val="9"/>
        <color theme="4"/>
        <rFont val="Maersk Text"/>
        <family val="3"/>
      </rPr>
      <t>Ambition</t>
    </r>
    <r>
      <rPr>
        <i/>
        <sz val="9"/>
        <color theme="1"/>
        <rFont val="Maersk Text"/>
        <family val="3"/>
      </rPr>
      <t xml:space="preserve">
We want to facilitate diversity of thought and create a more diverse, equitable and inclusive workplace at Maersk, where our employees feel able to bring their whole selves to work and contribute to their fullest. A key priority is to foster gender diversity as this is our largest gap and where there is particular spotlight on company performance.</t>
    </r>
  </si>
  <si>
    <t>Sustainability Report 2023, pp. 37-38</t>
  </si>
  <si>
    <t>Maersk.com - DE&amp;I</t>
  </si>
  <si>
    <t>Diversity and Inclusion Policy</t>
  </si>
  <si>
    <t>Anti-discrimination, Harassment, Bullying and Violence Policy</t>
  </si>
  <si>
    <t>Gender - female/total</t>
  </si>
  <si>
    <t>% (headcount)</t>
  </si>
  <si>
    <t>Gender – female over total is the percentage of women employed based on headcount.</t>
  </si>
  <si>
    <t>Women in management and leadership</t>
  </si>
  <si>
    <t>Women in management (Job Level 4+ - % based on headcount)</t>
  </si>
  <si>
    <t>40 by 2025</t>
  </si>
  <si>
    <t>Women in management is the percentage of women at job levels 4, 5, 6, 7, 8 and 9, corresponding to Managers, Senior Managers, Leaders, Senior Leaders, and Executives, compared to total headcount of the same levels.</t>
  </si>
  <si>
    <t>Women in leadership (Job Level 6+ - % based on headcount)</t>
  </si>
  <si>
    <t>30 by 2025</t>
  </si>
  <si>
    <t>Women in leadership is the percentage of women at job levels 6, 7, 8 and 9, corresponding to Leaders, Senior Leaders, and Executives, compared to total headcount of the same levels.</t>
  </si>
  <si>
    <t>Target nationalities/total (% based on headcount)</t>
  </si>
  <si>
    <t>Target nationalities over total is the percentage of target nationalities with non-high-income OECD nationalities employed based on headcount.</t>
  </si>
  <si>
    <t>Target nationalities in executive leadership (Job Level 8 &amp; 9 -% based on headcount)</t>
  </si>
  <si>
    <t>30 % by 2025</t>
  </si>
  <si>
    <t>Target nationalities in leadership is the percentage of leaders with nonhigh-income OECD nationalities at job levels 8 and 9, corresponding to Executives, compared to total headcount of the same levels.</t>
  </si>
  <si>
    <r>
      <rPr>
        <i/>
        <sz val="9"/>
        <color theme="4"/>
        <rFont val="Maersk Text"/>
        <family val="3"/>
      </rPr>
      <t>Why it matters</t>
    </r>
    <r>
      <rPr>
        <i/>
        <sz val="9"/>
        <color theme="1"/>
        <rFont val="Maersk Text"/>
        <family val="3"/>
      </rPr>
      <t xml:space="preserve">
Many aspects of our business touch on human rights, including our employees' working conditions, health and safety, how our vessels are recycled, how we use digital data and technologies, and our suppliers' business practices. Our conduct within our own business and through our business relationships can therefore have a significant impact on society, both positive and negative. Further, increasing regulation and growing expectations from our stakeholders confirm that human rights is a material topic for Maersk.</t>
    </r>
  </si>
  <si>
    <r>
      <rPr>
        <i/>
        <sz val="9"/>
        <color theme="4"/>
        <rFont val="Maersk Text"/>
        <family val="3"/>
      </rPr>
      <t>Ambition</t>
    </r>
    <r>
      <rPr>
        <i/>
        <sz val="9"/>
        <color theme="1"/>
        <rFont val="Maersk Text"/>
        <family val="3"/>
      </rPr>
      <t xml:space="preserve">
Continue aligning our business practices with the UN Guiding Principles, and ensure that human rights considerations are integrated into our due diligence processes and ESG governance mechanisms.</t>
    </r>
  </si>
  <si>
    <t>Sustainability Report 2023, p. 40</t>
  </si>
  <si>
    <t>Maersk.com - Human Rights</t>
  </si>
  <si>
    <t>Human Rights Policy Statement</t>
  </si>
  <si>
    <t>Modern slavery statement 2022</t>
  </si>
  <si>
    <t>Just transition</t>
  </si>
  <si>
    <t>Targeted human rights trainings</t>
  </si>
  <si>
    <t>Number of key functions</t>
  </si>
  <si>
    <t>The human rights training in 2023 targeted several key functions and human rights issue owners. This includes targeted training for employees within the functions of Commercial Sustainability, Sustainable Procurement, APM Terminals Procurement, APM Terminals Project Execution, Maersk Delivery and M&amp;A.</t>
  </si>
  <si>
    <r>
      <rPr>
        <i/>
        <sz val="9"/>
        <color theme="4"/>
        <rFont val="Maersk Text"/>
        <family val="3"/>
      </rPr>
      <t>Why it matters</t>
    </r>
    <r>
      <rPr>
        <i/>
        <sz val="9"/>
        <color theme="1"/>
        <rFont val="Maersk Text"/>
        <family val="3"/>
      </rPr>
      <t xml:space="preserve">
Safety and security at work is a basic human right, and we have a duty of care to keep our employees and anyone operating on our sites safe. It is a Core Value and a responsibility for us as a company towards our employees, their families and communities. </t>
    </r>
  </si>
  <si>
    <r>
      <rPr>
        <i/>
        <sz val="9"/>
        <color theme="4"/>
        <rFont val="Maersk Text"/>
        <family val="3"/>
      </rPr>
      <t>Ambition</t>
    </r>
    <r>
      <rPr>
        <i/>
        <sz val="9"/>
        <color theme="1"/>
        <rFont val="Maersk Text"/>
        <family val="3"/>
      </rPr>
      <t xml:space="preserve">
We ensure everyone gets home safe by preventing fatal and life-altering incidents. </t>
    </r>
  </si>
  <si>
    <t>Sustainability Report 2023, pp. 34-35</t>
  </si>
  <si>
    <t>Maersk.com - Safety &amp; Security</t>
  </si>
  <si>
    <t>HSSE Policy</t>
  </si>
  <si>
    <t>Fatalities is the headcount number of work-related accidents leading to the death of the employee regardless of time between injury and death.</t>
  </si>
  <si>
    <t>...of which involved own employees</t>
  </si>
  <si>
    <t>...of which involved contractors or third-parties</t>
  </si>
  <si>
    <t>Lost-time injury frequency (LTIf)</t>
  </si>
  <si>
    <t>Rate</t>
  </si>
  <si>
    <t>Lost time incident</t>
  </si>
  <si>
    <t>Exposure hours</t>
  </si>
  <si>
    <t>Number of hours</t>
  </si>
  <si>
    <t>Learning Teams completed following a High Potential Incident</t>
  </si>
  <si>
    <t>Learning Teams completed following a High Potential Incident is calculated as the share of Learning Teams completed following a High
Potential Incident has been recorded. The number of High Potential Incidents and Learning Teams completed is based on reporting by
Brands and maintained and quality assured by the Group Safety &amp; Resilience team of Maersk. To give the organisation sufficient time to complete a learning team and maintain completeness in our reporting, the reporting period is 31 October in the previous year to 31 October in the reporting year, i.e. for 2023 the reporting period is 31 October 2022 - 31 October 2023. A high potential incident may be exempted from conducting a learning team in cases where a full-scale investigation has been carried out by internal or external parties, or the involved parties are outside APMM operational control, or legal circumstances does not allow to engage due to a legal investigation, or due to recurrence of an incident for which a Learning Team has been completed previously. A Learning Team is defined as a group of workers brought together to: discuss specific work, identify performance influencing conditions that make safe work difficult and specify suggestions for improvement. A High Potential Incident is defined as safety incident with a potential severity of 4 or higher Maersk’s HSSE Brand-specific risk assessment matrices.</t>
  </si>
  <si>
    <t>Global Leadership (top 1,200 leaders) upskilled in Maersk Safety &amp; Security Principles</t>
  </si>
  <si>
    <t>100% by 2023</t>
  </si>
  <si>
    <t>Global Leadership (top 1,200 leaders, i.e. leaders in Job Level 6+) upskilled in Maersk’s Safety &amp; Security Principles is the percentage
of APMM Global Leadership (Job Level 6+ leaders) that have been upskilled in Maersk’s safety and security principles by completing
the Lead with Care Senior Leaders e-learning programme. Job Level 6+ leaders correspond to Leaders, Senior Leaders, and Executives,
compared to total headcount of the same level. Excluded are leaders (Job Level 6+) on long-term leave that have outstanding training on the day of final annual reporting, leaders (Job Level 6+) that have joined Maersk within two months before the day of final annual reporting, and leaders (Job Level 6+) working in companies newly acquired by Maersk within twelve months before the day of final annual reporting.</t>
  </si>
  <si>
    <t>Executive Board (Executive Leadership Team)</t>
  </si>
  <si>
    <t>Actions and outcomes of whisteblower cases</t>
  </si>
  <si>
    <t>Code of conduct training</t>
  </si>
  <si>
    <r>
      <rPr>
        <i/>
        <sz val="9"/>
        <color theme="4"/>
        <rFont val="Maersk Text"/>
        <family val="3"/>
      </rPr>
      <t>Ambition</t>
    </r>
    <r>
      <rPr>
        <i/>
        <sz val="9"/>
        <color theme="3"/>
        <rFont val="Maersk Text"/>
        <family val="3"/>
      </rPr>
      <t xml:space="preserve">
</t>
    </r>
    <r>
      <rPr>
        <i/>
        <sz val="9"/>
        <rFont val="Maersk Text"/>
        <family val="3"/>
      </rPr>
      <t>Taking a robust and proactive approach to corporate governance secures investor and public confidence in the way we do business, including our approach to sustainability.</t>
    </r>
  </si>
  <si>
    <t>Annual Report 2023</t>
  </si>
  <si>
    <t>Maersk Corporate Governance</t>
  </si>
  <si>
    <t>Our leadership</t>
  </si>
  <si>
    <t>Sustainability Report 2023</t>
  </si>
  <si>
    <t>Comments</t>
  </si>
  <si>
    <t>- Members</t>
  </si>
  <si>
    <t>- Average age</t>
  </si>
  <si>
    <t>Years</t>
  </si>
  <si>
    <t>- Average seniority</t>
  </si>
  <si>
    <t>Kasper Rørsted joined the BoD in March 2023. In the average seniority calculation he is included with one year of seniority.</t>
  </si>
  <si>
    <t>- Gender - female /total</t>
  </si>
  <si>
    <t>- Independence - independent /total</t>
  </si>
  <si>
    <t>- Nationality - Danish /non-Danish split</t>
  </si>
  <si>
    <t>22/78</t>
  </si>
  <si>
    <t>40/60</t>
  </si>
  <si>
    <t>50/50</t>
  </si>
  <si>
    <t>60/40</t>
  </si>
  <si>
    <t>- Meetings</t>
  </si>
  <si>
    <t>- Attendance rate</t>
  </si>
  <si>
    <t>-3 %-points</t>
  </si>
  <si>
    <t xml:space="preserve">ESG Committee </t>
  </si>
  <si>
    <t>In 2023, a new ESG Committee was established within the Board of Directors with the primary purpose of supporting the development of our overall ESG strategic direction, acting as a sparring partner for the ELT and supporting the Board with strategy insights into specific ESG matters. This Committee meets quarterly to discuss selected deep dives on strategic topics throughout the year.</t>
  </si>
  <si>
    <t>Executive Board*</t>
  </si>
  <si>
    <t>20 %-points</t>
  </si>
  <si>
    <t>67/33</t>
  </si>
  <si>
    <t>- Remuneration (individual)</t>
  </si>
  <si>
    <t>USD</t>
  </si>
  <si>
    <t>See Remuneration Report 2023</t>
  </si>
  <si>
    <t>*Executive Board are the members of the Executive Leadership Team that are registered with the Danish Business Authority.</t>
  </si>
  <si>
    <r>
      <rPr>
        <i/>
        <sz val="9"/>
        <color theme="4"/>
        <rFont val="Maersk Text"/>
        <family val="3"/>
      </rPr>
      <t>Why it matters</t>
    </r>
    <r>
      <rPr>
        <i/>
        <sz val="9"/>
        <color theme="1"/>
        <rFont val="Maersk Text"/>
        <family val="3"/>
      </rPr>
      <t xml:space="preserve">
Corruption is a key compliance risk and it is illigal. It undermines social and economic development, destabilises the business environment and adds to the cost of doing business and participating in global trade. It is against our values and affects external confidence as well as company morale. Non_x0002_compliance with bribery and corruption law may lead to legal and reputational risks, extra costs, inefficiencies in our business, fines, 
imprisonment and debarment from markets.</t>
    </r>
  </si>
  <si>
    <r>
      <rPr>
        <i/>
        <sz val="9"/>
        <color theme="4"/>
        <rFont val="Maersk Text"/>
        <family val="3"/>
      </rPr>
      <t>Ambition</t>
    </r>
    <r>
      <rPr>
        <i/>
        <sz val="9"/>
        <color theme="1"/>
        <rFont val="Maersk Text"/>
        <family val="3"/>
      </rPr>
      <t xml:space="preserve">
With the aspiration to contribute to eliminating corruption in the industries where we are active, through both multistakeholder collaboration and actions in our own operations, our ambition is to stay best-in-class, meeting the highest international standards when operating in jurisdictions with high exposure to corruption, sanctions and export controls.</t>
    </r>
  </si>
  <si>
    <t>Sustainability report 2023, p. 42</t>
  </si>
  <si>
    <t>Maersk.com - Business Ethics</t>
  </si>
  <si>
    <t>Whistleblower cases is the number of whistleblower cases recorded in Maersk’s whistleblower system during the year. All cases are recorded in Maersk’s whistleblower system irrespective of who makes a misconduct report, or how such a report is received, including via telephone, e-mail, Maersk’s whistleblower system or audits. Whistleblower cases does not include cases reported via other channels such as Maersk’s Ombudsfunction.</t>
  </si>
  <si>
    <t>… of which relates to HR-related matters</t>
  </si>
  <si>
    <t>… of which relates to  business integrity</t>
  </si>
  <si>
    <t>… of which relates to HSSE</t>
  </si>
  <si>
    <t>… of which relates to fraud</t>
  </si>
  <si>
    <t>… of which relates to IT security</t>
  </si>
  <si>
    <t>… of which relates to sustainable procurement</t>
  </si>
  <si>
    <t>… of which is out of scope</t>
  </si>
  <si>
    <t>Cases closed</t>
  </si>
  <si>
    <t>Cases which was out of scope</t>
  </si>
  <si>
    <t>Cases which had insufficient information</t>
  </si>
  <si>
    <t>Cases which was unsubstantiated</t>
  </si>
  <si>
    <t>Cases which was substantiated</t>
  </si>
  <si>
    <t>… of which no action was necessary</t>
  </si>
  <si>
    <t>… of which resulted in policy/process review</t>
  </si>
  <si>
    <t>… of which resulted in verbal warning</t>
  </si>
  <si>
    <t>… of which resulted in training/feedback</t>
  </si>
  <si>
    <t>… of which resulted in disciplinary action</t>
  </si>
  <si>
    <t>… of which resulted in dismissal</t>
  </si>
  <si>
    <t>Code of Conduct training is the completion rate of employees in scope for the Maersk Code of Conduct e-learning out of the total employee population in scope. The employees in scope for the e-learning in 2023 is active white-collar Maersk employees. This excludes white-collar employees on long-term leave, student assistants, consultants and employees that have joined Maersk after 31st October in the reporting year. The completion rate is based on registrations in Maersk’s Learning Management system.</t>
  </si>
  <si>
    <t>% of operations covered by a risk assessment on compliance and business ethics risks</t>
  </si>
  <si>
    <t>100% of operations by 2023</t>
  </si>
  <si>
    <t>% of operations covered by a risk assessment on compliance and business ethics risks is the percentage of entities that have completed the risk assessment survey on compliance and business ethics risks during the year when the assessment is rolled out. The groupwide risk assessment is carried out every second year with the latest one completed in 2023. The % of operations covered by a risk assessment on compliance and business ethics risks is based on the records from Maersk’s Global Entity Management System, considering owned or controlled operational entities and based on the brands in scope organizational structure.</t>
  </si>
  <si>
    <r>
      <rPr>
        <i/>
        <sz val="9"/>
        <color theme="4"/>
        <rFont val="Maersk Text"/>
        <family val="3"/>
      </rPr>
      <t>Why it matters</t>
    </r>
    <r>
      <rPr>
        <i/>
        <sz val="9"/>
        <color theme="1"/>
        <rFont val="Maersk Text"/>
        <family val="3"/>
      </rPr>
      <t xml:space="preserve">
Our operations and purchasing decisions have an impact on social, environmental and economic conditions in our industry and global supply chains. We rely on more than 60,000 suppliers, including 5,300 high-risk suppliers, in our global supply chains. Addressing sustainability risks in our supply chain strengthens stakeholders’ trust in our brand and prepares us for regulation of due diligence in supply chains.</t>
    </r>
  </si>
  <si>
    <r>
      <rPr>
        <i/>
        <sz val="9"/>
        <color theme="4"/>
        <rFont val="Maersk Text"/>
        <family val="3"/>
      </rPr>
      <t>Ambition</t>
    </r>
    <r>
      <rPr>
        <i/>
        <sz val="9"/>
        <color theme="1"/>
        <rFont val="Maersk Text"/>
        <family val="3"/>
      </rPr>
      <t xml:space="preserve">
To live up to our commitment to procure sustainably, we will integrate ESG as a strategic topic across supplier lifecycle stages and establish end-to-end visibility on supplier performance through collaboration and engagement, with an ultimate goal of co-development and innovation towards sustainable outcomes.</t>
    </r>
  </si>
  <si>
    <t>Sustainability Report 2023, pp. 43-44</t>
  </si>
  <si>
    <t>Maersk.com - Sustainable Procurement</t>
  </si>
  <si>
    <t>Supplier committing to Maersk Supplier Code of Conduct (CoC)</t>
  </si>
  <si>
    <t>Suppliers committing to Maersk Supplier Code of Conduct (CoC) is the percentage of existing valid contracts with active suppliers which include a sustainable procurement clause, a reference to Supplier CoC in the contract or a CoC acknowledgment document out of the total number of valid active supplier contracts. The Suppliers committing to Maersk Supplier CoC is based on registrations in Maersk’s Sustainable Procurement database, DocuSign Insights.</t>
  </si>
  <si>
    <t>Tier 1 high-risk category/strategic suppliers undergoing ESG assessments</t>
  </si>
  <si>
    <t>&gt;85% by 2024</t>
  </si>
  <si>
    <t>Tier 1 high-risk category/strategic suppliers undergoing ESG assessments is the share of Tier 1 high-risk and strategic suppliers that have undergone an ESG assessment out of the total number Tier 1 high-risk category and strategic suppliers with valid contracts. The suppliers undergoing ESG assessments are based on registrations in database maintained by the Sustainable Procurement team.</t>
  </si>
  <si>
    <t>High-risk category/strategic suppliers assessed with Improvement plan successfully closed</t>
  </si>
  <si>
    <t>&gt;80% by 2024</t>
  </si>
  <si>
    <t>High-risk category/strategic suppliers assessed with improvement plans successfully closed is the percentage of active high-risk category/ strategic suppliers with valid contracts that have successfully closed gaps observed within the agreed timelines through an Improvement plan implementation out of the total high-risk category/strategic suppliers with improvement plans. The suppliers assessed with Improvement Plan successfully closed is based on registrations made in database maintained by the Sustainable Procurement team.</t>
  </si>
  <si>
    <t>Procurement staff trained in Sustainable Procurement (SP)</t>
  </si>
  <si>
    <t>Procurement staff trained in Sustainable Procurement is the completion rate off procurement employees in scope for the SP e-learning out of the total employee population in scope. The employees in scope for the e-learning in 2023 procurement employees in Maersk. This excludes procurement employees on long-term leave and procurement employees that have joined Maersk after 31st October in the reporting year. The completion rate is based on registrations in Maersk’s Learning management system.</t>
  </si>
  <si>
    <t xml:space="preserve">Responsible tax </t>
  </si>
  <si>
    <r>
      <rPr>
        <i/>
        <sz val="9"/>
        <color theme="4"/>
        <rFont val="Maersk Text"/>
        <family val="3"/>
      </rPr>
      <t>Why it matters</t>
    </r>
    <r>
      <rPr>
        <i/>
        <sz val="9"/>
        <color theme="1"/>
        <rFont val="Maersk Text"/>
        <family val="3"/>
      </rPr>
      <t xml:space="preserve">
Well-functioning tax systems, both locally and internationally, help finance education, healthcare, transport, infrastructure and other public services that support the sustainable development of societies, businesses and trade. We recognise the need for companies to support the local economies in which they do business. </t>
    </r>
  </si>
  <si>
    <r>
      <rPr>
        <i/>
        <sz val="9"/>
        <color theme="4"/>
        <rFont val="Maersk Text"/>
        <family val="3"/>
      </rPr>
      <t>Ambition</t>
    </r>
    <r>
      <rPr>
        <i/>
        <sz val="9"/>
        <color theme="1"/>
        <rFont val="Maersk Text"/>
        <family val="3"/>
      </rPr>
      <t xml:space="preserve">
Maersk acts responsibly and with integrity in all tax matters, ensuring full compliance in every jurisdiction across the world. We work closely with tax authorities to ensure that we fully disclose relevant information and pay the correct amount of taxes whilst balancing our obligations towards our shareholders.</t>
    </r>
  </si>
  <si>
    <t>Sustainability Report 2023, p. 45</t>
  </si>
  <si>
    <t>Maersk.com - Responsible Tax</t>
  </si>
  <si>
    <t>Tax Report 2023</t>
  </si>
  <si>
    <t>Total tax expense for the year</t>
  </si>
  <si>
    <t>USD million</t>
  </si>
  <si>
    <t>Please find accounting policies in the Tax Report 2023 here.</t>
  </si>
  <si>
    <t xml:space="preserve">The EU maintains a list of non-cooperative tax authorities, which is updated twice a year. Per 31 December 2023, this list comprises 16 countries, of which Maersk has activities in four. Please refer to the A.P. Moller-Maersk Tax report 2023 for further information on countries and activities. </t>
  </si>
  <si>
    <t>For the fourth year in a row, we are disclosing the tax paid per country, in accordance with the OECD Country by Country Reporting (CBCR) guidance. However, for 2023 we are broadening the scope and sharing all data points based on the OECD CbCR guidance for all countries irrespective of the level of activities. The disclosed information represent consolidated figures of the activities carried out in each jurisdiction and therefore may include ocean, air as well as land-based activities. Read more in the 2023 Tax Report.</t>
  </si>
  <si>
    <r>
      <rPr>
        <i/>
        <sz val="9"/>
        <color theme="4"/>
        <rFont val="Maersk Text"/>
        <family val="3"/>
      </rPr>
      <t>Why it matters</t>
    </r>
    <r>
      <rPr>
        <i/>
        <sz val="9"/>
        <color theme="1"/>
        <rFont val="Maersk Text"/>
        <family val="3"/>
      </rPr>
      <t xml:space="preserve">
Maersk takes active responsibility to support the societies where we operate by partnering with communities and non-profits on social and environmental causes. It is grounded in our Core Values and also an expressed expectation to us from our key stakeholders. We prioritise six causes: Humanitarian relief, empowering for trade, protecting the natural environment and oceans, education, safety, and health.</t>
    </r>
  </si>
  <si>
    <r>
      <rPr>
        <i/>
        <sz val="9"/>
        <color theme="4"/>
        <rFont val="Maersk Text"/>
        <family val="3"/>
      </rPr>
      <t>Ambition</t>
    </r>
    <r>
      <rPr>
        <i/>
        <sz val="9"/>
        <color theme="1"/>
        <rFont val="Maersk Text"/>
        <family val="3"/>
      </rPr>
      <t xml:space="preserve">
We engage in global partnerships and support local communities and initiatives in areas where we can leverage Maersk assets and expertise to make an impact aligned with Maersk’s business and sustainability goals. Donations and social investments are guided by corporate guidelines.</t>
    </r>
  </si>
  <si>
    <t>Sustainability Report 2023, p. 46</t>
  </si>
  <si>
    <t>Maersk.com - citizenship</t>
  </si>
  <si>
    <t>We take active responsibility for the societies and ecosystems where we operate. This commitment is grounded in our Core Values and the expectations of our key stakeholders. We prioritise the 
following specific causes to focus our efforts:
• Humanitarian relief
• Empowering for trade
• Protecting the natural environment and oceans
• Education and training
• Health and safety</t>
  </si>
  <si>
    <t>Highlights</t>
  </si>
  <si>
    <t>Supporting Ukraine</t>
  </si>
  <si>
    <t>Earthquake response in Türkiye</t>
  </si>
  <si>
    <t>400+ containers were donated to support victims of the devastating earthquakes in Türkiye, including retrofitted containers to accommodate displaced families. We also deployed a Maersk Air Cargo 767 to airlift 20 mobile warehousing units to act as last-mile distribution centres.</t>
  </si>
  <si>
    <r>
      <rPr>
        <i/>
        <sz val="9"/>
        <color theme="4"/>
        <rFont val="Maersk Text"/>
        <family val="3"/>
      </rPr>
      <t>Why it matters</t>
    </r>
    <r>
      <rPr>
        <i/>
        <sz val="9"/>
        <color theme="1"/>
        <rFont val="Maersk Text"/>
        <family val="3"/>
      </rPr>
      <t xml:space="preserve">
Responsibly managing data from stakeholders, including customers, is a critical issue in today’s societies where the undue influence and abuse of data are growing. Maersk is increasingly reliant on data as a key enabler in more digitally integrated offerings. We manage and control the storage and use of data ethically and proactively, to avoid abuse and privacy infringement. We must continually safeguard our position from legal, business and reputational risks.</t>
    </r>
  </si>
  <si>
    <r>
      <rPr>
        <i/>
        <sz val="9"/>
        <color theme="4"/>
        <rFont val="Maersk Text"/>
        <family val="3"/>
      </rPr>
      <t>Ambition</t>
    </r>
    <r>
      <rPr>
        <i/>
        <sz val="9"/>
        <color theme="1"/>
        <rFont val="Maersk Text"/>
        <family val="3"/>
      </rPr>
      <t xml:space="preserve">
We demonstrate leadership in our ability to ethically manage and use data, with customers trusting that we use their data appropriately, and do not abuse or lose their trust. We prepare Maersk for a future with high ethical standards for data as a differentiator for our customers and support to our employees. </t>
    </r>
  </si>
  <si>
    <t>Maersk.com - Data ethics</t>
  </si>
  <si>
    <t>Data ethics training is the completion rate of employees in scope for the Data ethics e-learning out of the total employee population in scope. The employees in scope for the e-learning in 2023 are active whitecollar Maersk employees. This excludes white-collar employees on long-term leave, student assistants, consultants and employees that have joined Maersk after 31st October in the reporting year. The completion rate is based on registrations in Maersk’s Learning Management system.</t>
  </si>
  <si>
    <t>EU Taxonomy reporting summary and accounting policies</t>
  </si>
  <si>
    <t xml:space="preserve">Taxonomy - Revenue </t>
  </si>
  <si>
    <t xml:space="preserve">Taxonomy summary </t>
  </si>
  <si>
    <t>Segment</t>
  </si>
  <si>
    <t>Revenue</t>
  </si>
  <si>
    <t>Capex</t>
  </si>
  <si>
    <t>Opex</t>
  </si>
  <si>
    <t>Ocean</t>
  </si>
  <si>
    <t>Aligned</t>
  </si>
  <si>
    <t>Eligible but not aligned</t>
  </si>
  <si>
    <t>Non-eligible</t>
  </si>
  <si>
    <t>Logistics &amp; Services</t>
  </si>
  <si>
    <t>Terminals</t>
  </si>
  <si>
    <t>Towage and Maritime Services</t>
  </si>
  <si>
    <t>Consolidated</t>
  </si>
  <si>
    <t>EU Taxonomy Accounting Policies</t>
  </si>
  <si>
    <r>
      <rPr>
        <i/>
        <sz val="9"/>
        <color theme="4"/>
        <rFont val="Maersk Text"/>
        <family val="3"/>
      </rPr>
      <t>Introduction</t>
    </r>
    <r>
      <rPr>
        <i/>
        <sz val="9"/>
        <color theme="1"/>
        <rFont val="Maersk Text"/>
        <family val="3"/>
      </rPr>
      <t xml:space="preserve">
The results of Maersk’s taxonomy screening for 2023 confirm that the company has significant opportunity to substantially contribute towards climate change mitigation, and that it is in its early stages of the journey to decarbonise its end-to-end value chain. Hence, we see a high share of eligible revenue, Capex and Opex, but a significantly lower share of revenue, Capex and Opex related to taxonomy-aligned activities. Over the coming years, we expect to see a modest gradual increase of taxonomy-aligned revenue and a continued steady increase in the taxonomy-aligned Capex in line with our decarbonisation strategy.</t>
    </r>
  </si>
  <si>
    <r>
      <rPr>
        <i/>
        <u/>
        <sz val="9"/>
        <color theme="1"/>
        <rFont val="Maersk Text"/>
      </rPr>
      <t>Ocean</t>
    </r>
    <r>
      <rPr>
        <i/>
        <sz val="9"/>
        <color theme="1"/>
        <rFont val="Maersk Text"/>
      </rPr>
      <t xml:space="preserve">
The results of Maersk’s taxonomy screening for 2023 confirm that the company has significant opportunity to substantially contribute towards climate change mitigation, and that it is in its early stages of the journey to decarbonise its end-to-end value chain. Hence, we see a high share of eligible revenue, Capex and Opex, but a significantly lower share of revenue, Capex and Opex related to taxonomy-aligned activities. Over the coming years, we expect to see a modest gradual increase of taxonomy-aligned revenue and a continued steady increase in the taxonomy-aligned Capex in line with our decarbonisation strategy.</t>
    </r>
  </si>
  <si>
    <r>
      <rPr>
        <i/>
        <u/>
        <sz val="9"/>
        <color theme="1"/>
        <rFont val="Maersk Text"/>
      </rPr>
      <t>Logistics and Services</t>
    </r>
    <r>
      <rPr>
        <i/>
        <sz val="9"/>
        <color theme="1"/>
        <rFont val="Maersk Text"/>
      </rPr>
      <t xml:space="preserve">
In line with the recently updated criteria, eligible activities in Logistics and Services relate to warehousing as well as to road, rail and air freight. As warehousing in itself is not an eligible activity, the focus is on the buildings we acquire and refurbish, potentially leading to aligned Capex and Opex, but no revenue. Aligned revenue is related to electrical trucking and rail freight. As Maersk does not own any trains, aligned Capex and Opex relate to the electrical trucks that passed the screening criteria. Non-eligible activities in Logistics and Services mainly relate to services within supply chain management and e-commerce.</t>
    </r>
  </si>
  <si>
    <r>
      <rPr>
        <i/>
        <u/>
        <sz val="9"/>
        <color theme="1"/>
        <rFont val="Maersk Text"/>
      </rPr>
      <t>Terminals</t>
    </r>
    <r>
      <rPr>
        <i/>
        <sz val="9"/>
        <color theme="1"/>
        <rFont val="Maersk Text"/>
      </rPr>
      <t xml:space="preserve">
Eligible activities in Terminals mainly relate to port infrastructure supporting ocean-based transportation. Aligned revenue, Capex and Opex is linked to electrical equipment used to operate the terminals, including cranes, trucks and lifts etc. Non-eligible activities in Terminals relate to terminal concession rights and operational software.</t>
    </r>
  </si>
  <si>
    <r>
      <rPr>
        <i/>
        <u/>
        <sz val="9"/>
        <color theme="1"/>
        <rFont val="Maersk Text"/>
      </rPr>
      <t>Towage and Marine Services</t>
    </r>
    <r>
      <rPr>
        <i/>
        <sz val="9"/>
        <color theme="1"/>
        <rFont val="Maersk Text"/>
      </rPr>
      <t xml:space="preserve">
Eligible activities in Towage and Maritime Services mainly relate to Maersk Supply Services’ and Svitzer’s operation of service vessels and vessels required for port operations and auxiliary activities. For Svitzer, no activities are currently aligned. For Maersk Supply Services , revenue from aligned activities include enabling activities in installation, maintenance, and repair of renewable offshore wind parks. Aligned Capex relates to:
1. Existing service vessels that have undergone retrofitting meeting the technical screening criteria;
2. Expenditures incurred towards offshore electrical charging infrastructure project; and
3. Milestone payments for an offshore wind installer vessel.
Data from Maersk Supply Services is included up until the divestment date of 15 May 2023.</t>
    </r>
  </si>
  <si>
    <t>Sustainability Report 2023, pp. 59-61</t>
  </si>
  <si>
    <t>Proportion of revenue from products or services associated with Taxonomy-aligned economic activities 2023</t>
  </si>
  <si>
    <t>Financial year 2023</t>
  </si>
  <si>
    <t>Substantial contribution</t>
  </si>
  <si>
    <t>DNSH</t>
  </si>
  <si>
    <t>Economic activities</t>
  </si>
  <si>
    <t>NACE codes</t>
  </si>
  <si>
    <r>
      <t xml:space="preserve">Absolute revenue </t>
    </r>
    <r>
      <rPr>
        <i/>
        <sz val="9"/>
        <color theme="1"/>
        <rFont val="Maersk Text"/>
      </rPr>
      <t>(mio USD)</t>
    </r>
  </si>
  <si>
    <r>
      <t xml:space="preserve">Proportion of revenue </t>
    </r>
    <r>
      <rPr>
        <i/>
        <sz val="9"/>
        <color theme="1"/>
        <rFont val="Maersk Text"/>
      </rPr>
      <t>(%)</t>
    </r>
  </si>
  <si>
    <r>
      <t>Climate change mitigation</t>
    </r>
    <r>
      <rPr>
        <i/>
        <sz val="9"/>
        <color theme="1"/>
        <rFont val="Maersk Text"/>
      </rPr>
      <t xml:space="preserve"> (Y; N; N/EL)</t>
    </r>
  </si>
  <si>
    <r>
      <t xml:space="preserve">Climate change adaptation </t>
    </r>
    <r>
      <rPr>
        <i/>
        <sz val="9"/>
        <color theme="1"/>
        <rFont val="Maersk Text"/>
      </rPr>
      <t>(Y; N; N/EL)</t>
    </r>
  </si>
  <si>
    <r>
      <t xml:space="preserve">Water and marine resources </t>
    </r>
    <r>
      <rPr>
        <i/>
        <sz val="9"/>
        <color theme="1"/>
        <rFont val="Maersk Text"/>
      </rPr>
      <t>(Y; N; N/EL)</t>
    </r>
  </si>
  <si>
    <r>
      <t xml:space="preserve">Circular economy </t>
    </r>
    <r>
      <rPr>
        <i/>
        <sz val="9"/>
        <color theme="1"/>
        <rFont val="Maersk Text"/>
      </rPr>
      <t>(Y; N; N/EL)</t>
    </r>
  </si>
  <si>
    <r>
      <t xml:space="preserve">Pollution </t>
    </r>
    <r>
      <rPr>
        <i/>
        <sz val="9"/>
        <color theme="1"/>
        <rFont val="Maersk Text"/>
      </rPr>
      <t>(Y; N; N/EL)</t>
    </r>
  </si>
  <si>
    <r>
      <t xml:space="preserve">Biodiversity and ecosystems </t>
    </r>
    <r>
      <rPr>
        <i/>
        <sz val="9"/>
        <color theme="1"/>
        <rFont val="Maersk Text"/>
      </rPr>
      <t>(Y; N; N/EL)</t>
    </r>
  </si>
  <si>
    <r>
      <t xml:space="preserve">Climate change mitigation </t>
    </r>
    <r>
      <rPr>
        <i/>
        <sz val="9"/>
        <color theme="1"/>
        <rFont val="Maersk Text"/>
      </rPr>
      <t>(Y/N)</t>
    </r>
  </si>
  <si>
    <r>
      <t xml:space="preserve">Climate change adaptation </t>
    </r>
    <r>
      <rPr>
        <i/>
        <sz val="9"/>
        <color theme="1"/>
        <rFont val="Maersk Text"/>
      </rPr>
      <t>(Y/N)</t>
    </r>
  </si>
  <si>
    <r>
      <t xml:space="preserve">Water and marine resources </t>
    </r>
    <r>
      <rPr>
        <i/>
        <sz val="9"/>
        <color theme="1"/>
        <rFont val="Maersk Text"/>
      </rPr>
      <t>(Y/N)</t>
    </r>
  </si>
  <si>
    <r>
      <t xml:space="preserve">Circular economy </t>
    </r>
    <r>
      <rPr>
        <i/>
        <sz val="9"/>
        <color theme="1"/>
        <rFont val="Maersk Text"/>
      </rPr>
      <t>(Y/N)</t>
    </r>
  </si>
  <si>
    <r>
      <t xml:space="preserve">Pollution </t>
    </r>
    <r>
      <rPr>
        <i/>
        <sz val="9"/>
        <color theme="1"/>
        <rFont val="Maersk Text"/>
      </rPr>
      <t>(Y/N)</t>
    </r>
  </si>
  <si>
    <r>
      <t xml:space="preserve">Biodiversity and ecosystems </t>
    </r>
    <r>
      <rPr>
        <i/>
        <sz val="9"/>
        <color theme="1"/>
        <rFont val="Maersk Text"/>
      </rPr>
      <t>(Y/N)</t>
    </r>
  </si>
  <si>
    <r>
      <t xml:space="preserve">Minimum safeguards </t>
    </r>
    <r>
      <rPr>
        <i/>
        <sz val="9"/>
        <color theme="1"/>
        <rFont val="Maersk Text"/>
      </rPr>
      <t>(Y/N)</t>
    </r>
  </si>
  <si>
    <r>
      <t xml:space="preserve">Proportion of Taxonomy-aligned or eligible revenue 2023 </t>
    </r>
    <r>
      <rPr>
        <i/>
        <sz val="9"/>
        <color theme="1"/>
        <rFont val="Maersk Text"/>
      </rPr>
      <t>(%)</t>
    </r>
  </si>
  <si>
    <r>
      <t>Enabling activity</t>
    </r>
    <r>
      <rPr>
        <i/>
        <sz val="9"/>
        <color theme="1"/>
        <rFont val="Maersk Text"/>
      </rPr>
      <t xml:space="preserve"> (E)</t>
    </r>
  </si>
  <si>
    <r>
      <t>Transitional activity</t>
    </r>
    <r>
      <rPr>
        <i/>
        <sz val="9"/>
        <color theme="1"/>
        <rFont val="Maersk Text"/>
      </rPr>
      <t xml:space="preserve"> (T)</t>
    </r>
  </si>
  <si>
    <t>A. Taxonomy-eligible activities</t>
  </si>
  <si>
    <t>A.1 Environmentally sustainable activities (Taxonomy-aligned)</t>
  </si>
  <si>
    <t>6.2. Freight rail transport</t>
  </si>
  <si>
    <t>H49.20</t>
  </si>
  <si>
    <t>Y</t>
  </si>
  <si>
    <t>N</t>
  </si>
  <si>
    <t>N/EL</t>
  </si>
  <si>
    <t>6.6. Freight transport services by road</t>
  </si>
  <si>
    <t>H49.4.1, H53.20, N77.12</t>
  </si>
  <si>
    <t>6.10 Sea and coastal freight water transport</t>
  </si>
  <si>
    <t>H50.2, H52.22, N77.34</t>
  </si>
  <si>
    <t>T</t>
  </si>
  <si>
    <t>6.16 Infrastructure enabling low-carbon water transport</t>
  </si>
  <si>
    <t>F42.91, F71.1, F71.20</t>
  </si>
  <si>
    <t>E</t>
  </si>
  <si>
    <t>7.6 Installation, maintenance and repair of renewable energy technologies</t>
  </si>
  <si>
    <t>F42, F43, M71, C28</t>
  </si>
  <si>
    <t>Revenue of environmentally sustainable activities (Taxonomy-aligned)</t>
  </si>
  <si>
    <t>Of which Enabling</t>
  </si>
  <si>
    <t>Of which Transitional</t>
  </si>
  <si>
    <t>A.2 Taxonomy-eligible but not environmentally sustainable activities (not Taxonomy-aligned activities)</t>
  </si>
  <si>
    <t>(EL; N/EL)</t>
  </si>
  <si>
    <t>EL</t>
  </si>
  <si>
    <t>6.16 Infrastructure enabling low carbon water transport</t>
  </si>
  <si>
    <t>6.19 Passenger and freight air transport</t>
  </si>
  <si>
    <t>H51.1, H51.21</t>
  </si>
  <si>
    <t>Revenue of Taxonomy-eligible but not environmentally sustainable activities (not Taxonomy-aligned activities) (A.2)</t>
  </si>
  <si>
    <t>A. Revenue of Taxonomy-eligible activities (A.1+A.2)</t>
  </si>
  <si>
    <t>B. Taxonomy Non-eligible activities</t>
  </si>
  <si>
    <t>Revenue of Taxonomy-non-eligible activities</t>
  </si>
  <si>
    <t>Total</t>
  </si>
  <si>
    <r>
      <t xml:space="preserve">Towage and Marine Services
</t>
    </r>
    <r>
      <rPr>
        <i/>
        <sz val="9"/>
        <color theme="1"/>
        <rFont val="Maersk Text"/>
      </rPr>
      <t>Eligible activities in Towage and Maritime Services mainly relate to Maersk Supply Services’ and Svitzer’s operation of service vessels and vessels required for port operations and auxiliary activities. For Svitzer, no activities are currently aligned. For Maersk Supply Services , revenue from aligned activities include enabling activities in installation, maintenance, and repair of renewable offshore wind parks. Aligned Capex relates to:
1. Existing service vessels that have undergone retrofitting meeting the technical screening criteria;
2. Expenditures incurred towards offshore electrical charging infrastructure project; and
3. Milestone payments for an offshore wind installer vessel.
Data from Maersk Supply Services is included up until the divestment date of 15 May 2023.</t>
    </r>
  </si>
  <si>
    <t>Proportion of Capex from products or services associated with Taxonomy-aligned economic activities 2023</t>
  </si>
  <si>
    <r>
      <t xml:space="preserve">Absolute Capex </t>
    </r>
    <r>
      <rPr>
        <i/>
        <sz val="9"/>
        <color theme="1"/>
        <rFont val="Maersk Text"/>
      </rPr>
      <t>(mio USD)</t>
    </r>
  </si>
  <si>
    <r>
      <t xml:space="preserve">Proportion of Capex </t>
    </r>
    <r>
      <rPr>
        <i/>
        <sz val="9"/>
        <color theme="1"/>
        <rFont val="Maersk Text"/>
      </rPr>
      <t>(%)</t>
    </r>
  </si>
  <si>
    <r>
      <t>Proportion of Taxonomy-aligned or eligible Capex 2023</t>
    </r>
    <r>
      <rPr>
        <i/>
        <sz val="9"/>
        <color theme="1"/>
        <rFont val="Maersk Text"/>
      </rPr>
      <t xml:space="preserve"> (%)</t>
    </r>
  </si>
  <si>
    <r>
      <t xml:space="preserve">Enabling activity </t>
    </r>
    <r>
      <rPr>
        <i/>
        <sz val="9"/>
        <color theme="1"/>
        <rFont val="Maersk Text"/>
      </rPr>
      <t>(E)</t>
    </r>
  </si>
  <si>
    <r>
      <rPr>
        <b/>
        <sz val="9"/>
        <color theme="0"/>
        <rFont val="Maersk Text"/>
        <family val="3"/>
      </rPr>
      <t xml:space="preserve">A.1 </t>
    </r>
    <r>
      <rPr>
        <sz val="9"/>
        <color theme="0"/>
        <rFont val="Maersk Text"/>
        <family val="3"/>
      </rPr>
      <t>Environmentally sustainable activities (Taxonomy-aligned)</t>
    </r>
  </si>
  <si>
    <t>6.12 Retrofitting of sea and coastal freight and passenger water transport</t>
  </si>
  <si>
    <t>H50.2</t>
  </si>
  <si>
    <t>Capex of environmentally sustainable activities (Taxonomy-aligned) (A.1)</t>
  </si>
  <si>
    <t>6.19 Paggenger and freight air transport</t>
  </si>
  <si>
    <t>7.7 Acquisition and ownership of buildings</t>
  </si>
  <si>
    <t>xx</t>
  </si>
  <si>
    <t>Capex of Taxonomy-eligible but not environmentally sustainable activities (not Taxonomy-aligned activities) (A.2)</t>
  </si>
  <si>
    <t>A. Capex of Taxonomy-eligible activities (A.1 + A.2)</t>
  </si>
  <si>
    <t>Capex of Taxonomy-non-eligible activities</t>
  </si>
  <si>
    <t>Proportion of Opex from products or services associated with Taxonomy-aligned economic activities 2023</t>
  </si>
  <si>
    <r>
      <t xml:space="preserve">Absolute Opex </t>
    </r>
    <r>
      <rPr>
        <i/>
        <sz val="9"/>
        <color theme="1"/>
        <rFont val="Maersk Text"/>
      </rPr>
      <t>(mio USD)</t>
    </r>
  </si>
  <si>
    <r>
      <t xml:space="preserve">Proportion of Opex </t>
    </r>
    <r>
      <rPr>
        <i/>
        <sz val="9"/>
        <color theme="1"/>
        <rFont val="Maersk Text"/>
      </rPr>
      <t>(%)</t>
    </r>
  </si>
  <si>
    <r>
      <t>Proportion of Taxonomy-aligned or eligible Opex 2023</t>
    </r>
    <r>
      <rPr>
        <i/>
        <sz val="9"/>
        <color theme="1"/>
        <rFont val="Maersk Text"/>
      </rPr>
      <t xml:space="preserve"> (%)</t>
    </r>
  </si>
  <si>
    <t>Opex of environmentally sustainable activities (Taxonomy-aligned) (A.1)</t>
  </si>
  <si>
    <t>A.2 Taxonomy-eligible but not environmentally sustainable activties (not Taxonomy-aligned activities)</t>
  </si>
  <si>
    <t>L68</t>
  </si>
  <si>
    <t>Opex of Taxonomy-eligible but not environmentally sustainable activities (not Taxonomy-aligned activities) (A.2)</t>
  </si>
  <si>
    <t>O%</t>
  </si>
  <si>
    <t>A. Opex of Taxonomy aligned activities (A.1 + A.2)</t>
  </si>
  <si>
    <t>Opex of Taxonomy-non-eligible activities</t>
  </si>
  <si>
    <t>Topic</t>
  </si>
  <si>
    <t>PAI #</t>
  </si>
  <si>
    <t>Metric</t>
  </si>
  <si>
    <t>Unit of measure</t>
  </si>
  <si>
    <t>Impact in 2023</t>
  </si>
  <si>
    <t>Reference</t>
  </si>
  <si>
    <t>Climate and other environment indicators</t>
  </si>
  <si>
    <t>Greenhouse gas emissions</t>
  </si>
  <si>
    <t>1. GHG Emissions</t>
  </si>
  <si>
    <t>Scope 1 GHG emissions</t>
  </si>
  <si>
    <t>tonnes</t>
  </si>
  <si>
    <t>Sustainability Report 2023, p. 48</t>
  </si>
  <si>
    <t>Scope 2 GHG emissions</t>
  </si>
  <si>
    <t>Scope 2 is stated as location-based GHG emissions. Please see the Climate change section in this document for Maersk's market-based scope 2 GHG emissions.</t>
  </si>
  <si>
    <t>Scope 3 GHG emissions</t>
  </si>
  <si>
    <t>Total GHG emissions</t>
  </si>
  <si>
    <t>3. GHG intensity</t>
  </si>
  <si>
    <t>GHG intensity</t>
  </si>
  <si>
    <t>tonnes/million USD*</t>
  </si>
  <si>
    <t>Sustainability Report 2023, p. 49</t>
  </si>
  <si>
    <t>GHG emission intensity is the GHG emissions expressed per unit of revenue (million) - based on total GHG emissions (sum of reported scope 1, scope 2 - location-based and scope 3 emissions) and revenue as stated in the Annual Report.</t>
  </si>
  <si>
    <t xml:space="preserve">Share of non-renewable energy consumption </t>
  </si>
  <si>
    <t>Share of  non- renewable energy consumption expressed as a percentage of total energy consumption</t>
  </si>
  <si>
    <t>Energy consumption intensity</t>
  </si>
  <si>
    <r>
      <t>Energy consumption in GWh per million</t>
    </r>
    <r>
      <rPr>
        <sz val="9"/>
        <color theme="1"/>
        <rFont val="Maersk Text"/>
      </rPr>
      <t xml:space="preserve"> USD* </t>
    </r>
    <r>
      <rPr>
        <sz val="9"/>
        <color theme="1"/>
        <rFont val="Maersk Text"/>
        <family val="3"/>
      </rPr>
      <t>of revenue</t>
    </r>
  </si>
  <si>
    <t>GWh/million USD*</t>
  </si>
  <si>
    <t>Biodiversity</t>
  </si>
  <si>
    <t>Activities negatively affecting biodiversity sensitive areas</t>
  </si>
  <si>
    <t xml:space="preserve">Share of sites/operations located in or near to biodiversity-sensitive areas where activities negatively affect those areas </t>
  </si>
  <si>
    <t>We do not report on the share of sites/operations located in or near to biodiversity-sensitive areas. Going forward, we aim to include this in our external reporting. Please see more in the 2023 Sustainability Report on pp. 28-30, 49</t>
  </si>
  <si>
    <t>Water</t>
  </si>
  <si>
    <t>Emissions to water</t>
  </si>
  <si>
    <t>Tonnes of emissions to water generated</t>
  </si>
  <si>
    <t>We do not currently report on emissions to water. We aim to include this metric in our external reporting in the future.</t>
  </si>
  <si>
    <t>Hazardous waste</t>
  </si>
  <si>
    <t>Tonnes of hazardous waste and radioactive waste generated</t>
  </si>
  <si>
    <t>ESG Factbook 2023, Environment and Ecosystems</t>
  </si>
  <si>
    <t>Stated as the total amount our hazardous waste generated across Maersk's operations.</t>
  </si>
  <si>
    <t>Social and governance indicators</t>
  </si>
  <si>
    <t>Social and employee matters</t>
  </si>
  <si>
    <t>Violations of UN  Global Compact principles and Organisation for Economic Cooperation and Development (OECD) Guidelines for Multinational Enterprises</t>
  </si>
  <si>
    <t xml:space="preserve">Violations of the UNGC principles  or OECD Guidelines for Multinational Enterprises </t>
  </si>
  <si>
    <t>number</t>
  </si>
  <si>
    <t>Maersk has not been fined for violating the UNGC principles or OECD Guidelines for Multinational Enterprises.</t>
  </si>
  <si>
    <t>Lack of processes and compliance mechanisms to monitor compliance with UN Global Compact principles and OECD Guidelines for Multinational Enterprises</t>
  </si>
  <si>
    <t xml:space="preserve">Processes to monitor compliance with the UNGC principles or OECD Guidelines for Multinational Enterprises or grievance/complaints handling mechanisms to address violations of the UNGC principles or OECD Guidelines for Multinational Enterprises </t>
  </si>
  <si>
    <t>yes/no</t>
  </si>
  <si>
    <t>yes</t>
  </si>
  <si>
    <t>Sustainability Report 2023, pp. 11-12</t>
  </si>
  <si>
    <t>Please read more about our whisteblower system on pp. 11-12 in the Sustainability Report 2023.</t>
  </si>
  <si>
    <t>Unadjusted gender pay gap</t>
  </si>
  <si>
    <t>Average unadjusted gender pay gap</t>
  </si>
  <si>
    <t>Board gender diversity</t>
  </si>
  <si>
    <t xml:space="preserve">Average ratio of female to male board members, expressed as a percentage of all board members </t>
  </si>
  <si>
    <t>ESG Factbook 2023, Corporate Governance</t>
  </si>
  <si>
    <t>Exposure to controversial weapons (anti- personnel mines, cluster munitions, chemical weapons and biological weapons)</t>
  </si>
  <si>
    <t xml:space="preserve">Involvement in the manufacture or selling of controversial weapons </t>
  </si>
  <si>
    <t>no</t>
  </si>
  <si>
    <t>Maersk is not involved in the manufacture or selling of controversial weapons</t>
  </si>
  <si>
    <t>Standards and ESG ratings</t>
  </si>
  <si>
    <t xml:space="preserve">Risk management </t>
  </si>
  <si>
    <t>Metrics &amp; targets</t>
  </si>
  <si>
    <t>Employee health &amp; safety</t>
  </si>
  <si>
    <t>Accident &amp; safety management</t>
  </si>
  <si>
    <t>S&amp;P Dow Jones</t>
  </si>
  <si>
    <t>Task Force on Climate-Related Financial Disclosures (TCFD)</t>
  </si>
  <si>
    <r>
      <rPr>
        <i/>
        <sz val="9"/>
        <color theme="4"/>
        <rFont val="Maersk Text"/>
        <family val="3"/>
      </rPr>
      <t>Maersk's TCFD reporting</t>
    </r>
    <r>
      <rPr>
        <i/>
        <sz val="9"/>
        <color theme="1"/>
        <rFont val="Maersk Text"/>
        <family val="3"/>
      </rPr>
      <t xml:space="preserve">
The table below provides information about our climate-related risk management processes. The table is structured as per the recommended disclosures of the Task Force on Climate-Related Financial Disclosures (TCFD).</t>
    </r>
  </si>
  <si>
    <t>1. GOVERNANCE</t>
  </si>
  <si>
    <t xml:space="preserve">Theme </t>
  </si>
  <si>
    <t>TCFD recommendations</t>
  </si>
  <si>
    <t>Maersk's disclosures</t>
  </si>
  <si>
    <t>References</t>
  </si>
  <si>
    <r>
      <rPr>
        <b/>
        <sz val="9"/>
        <color rgb="FF000000"/>
        <rFont val="Maersk Text"/>
      </rPr>
      <t xml:space="preserve">Governance of climate-related risks in Maersk
</t>
    </r>
    <r>
      <rPr>
        <sz val="9"/>
        <color rgb="FF000000"/>
        <rFont val="Maersk Text"/>
      </rPr>
      <t xml:space="preserve">Overall responsibility for climate-related risks resides with the Executive Leadership Team (ELT) under the governance and supervision of the Board of Directors. Climate-related risks are managed within our ESG category 'Climate Change', which is one of our 14 ESG categories. Read more about the Board oversight and  management of ESG, including climate-related risk, below. </t>
    </r>
  </si>
  <si>
    <t>Disclose the organisation’s governance around climate-related risks and opportunities.</t>
  </si>
  <si>
    <t>a) Describe the board’s oversight of climate-related risks and opportunities. 
b) Describe management’s role in assessing and managing climate-related risks and opportunities.</t>
  </si>
  <si>
    <t>In early 2023, Maersk announced a new organisational structure and a new Executive Leadership Team (ELT), following the appointment of Vincent Clerc as CEO. As a result of these organisational changes, new ELT members took over sponsorship for several ESG categories ensuring continued ownership and leadership focus. Sponsorship includes driving initiatives forward and being accountable to the full executive team and Board of Directors for delivering on all targets. To facilitate oversight and support decision-making for strategic dilemmas and risks through the year, ESG progress updates on strategic KPIs are provided quarterly to the ELT along with biannual deep-dives for all 14 ESG categories. Ultimately, governance is anchored with Maersk’s Board of Directors, who endorse the overall ESG strategy.
In 2023, a new ESG Committee was established within the Board of Directors with the primary purpose of supporting the development of our overall ESG strategic direction, acting as a sparring partner for the ELT and supporting the Board with strategy insights into specific ESG matters. This Committee meets quarterly to discuss selected deep dives on strategic topics throughout the year. Among the topics discussed in 2023 were our ESG and decarbonisation commitments, the current and emerging regulatory landscape for ESG, human and labour rights, DE&amp;I and ESG targets for executive remuneration – the latter is incorporated
into the Long Term Incentive programme and scorecard for approval by the Remuneration Committee.
In addition, the Audit Committee ensures oversight of key ESG risks and external reporting and receive regular updates on ESG reporting process. In 2023 with a particular focus on preparations for the Corporate Sustainability Reporting Directive (CSRD) reporting including the update of the double materiality assessment.
At the ELT level, the Risk and Compliance Committee (RCC) is the main governance forum for ESG as well as other key risk and compliance processes and topics across Maersk, including the Commit governance framework and enterprise risk management. The RCC meets quarterly to discuss the quarterly and bi-annual updates on ESG progress and KPIs that are subsequently shared with the full ELT, as well as deepdives across ESG categories. In 2023, key topics discussed included the update of Maersk’s Science-Based Targets, DE&amp;I progress, human and labour rights, review of the sustainable procurement programme, and ESG reporting. With the Risk and Compliance Committee now having oversight across ESG categories, the Decarbonisation and ESG steering committees were discontinued. 
On an operational level, cross-functional steering committees or working groups facilitate coordination, ensuring that relevant functional and business areas are looped into strategic decisions and supporting implementation.</t>
  </si>
  <si>
    <t>Sustainability Report, ESG strategy and governance, pp. 10-11</t>
  </si>
  <si>
    <t>2. STRATEGY</t>
  </si>
  <si>
    <t>Theme</t>
  </si>
  <si>
    <t>Disclose the actual and potential impacts of climate-related risks and opportunities on the organisation’s businesses, strategy and financial planning where such information is material.</t>
  </si>
  <si>
    <t>a) Describe the climate-related risks and opportunities the organisation has identified over the short-, medium- and long-term.
b) Describe the impact of climate-related risks and opportunities on the organisation’s businesses, strategy and financial planning. 
c) Describe the resilience of the organisation’s strategy, taking into consideration different climate-related scenarios, including a 2°C or lower scenario.</t>
  </si>
  <si>
    <r>
      <rPr>
        <b/>
        <sz val="9"/>
        <color rgb="FF000000"/>
        <rFont val="Maersk Text"/>
      </rPr>
      <t xml:space="preserve">Climate scenarios used in Maersk climate-risk assessments
</t>
    </r>
    <r>
      <rPr>
        <sz val="9"/>
        <color rgb="FF000000"/>
        <rFont val="Maersk Text"/>
      </rPr>
      <t xml:space="preserve">Maersk uses climate scenarios to evaluate the likelihood and impact of risks across different time horizons. The scenarios encompass a spectrum, ranging from Paris-aligned scenarios projecting a 1.5 degrees Celsius increase to business-as-usual scenarios exceeding 3 degrees Celsius warming. Our approach involves utilising the 1.5-degree scenario to assess transition risks, while a broader range of scenarios, including a higher degree scenario (&gt;3), is used for evaluating physical climate risks. The use of scenarios, especially assessment of risks in high-degree scenarios, allows us to assess risks under the worst-case conditions, helping us to prepare for and the formulate robust mitigation plans capable of withstanding the most challenging circumstances. 
</t>
    </r>
    <r>
      <rPr>
        <sz val="9"/>
        <color rgb="FFD62D23"/>
        <rFont val="Maersk Text"/>
      </rPr>
      <t xml:space="preserve">
</t>
    </r>
    <r>
      <rPr>
        <sz val="9"/>
        <color rgb="FF000000"/>
        <rFont val="Maersk Text"/>
      </rPr>
      <t>The scenario used for the transition risk assessment is developed in-house and represents a 1.5 degree Celcius global warming pathway. For assessing the physical climate risks, we have used SSP2-8.5 (no policy, &gt;3°C), SSP2-4.5 (stated policy, ~2.5°C), and SSP1-1.9 (Paris agreement, 2°C), which are aligned with the IPCC 6th Assessment Report from 2021.</t>
    </r>
  </si>
  <si>
    <t>Sustainability Report, climate change, pp. 18-27
Annual Report, Navigating risks, p. 26-30</t>
  </si>
  <si>
    <r>
      <rPr>
        <b/>
        <sz val="9"/>
        <color theme="1"/>
        <rFont val="Maersk Text"/>
      </rPr>
      <t>Risk screening and categorisation</t>
    </r>
    <r>
      <rPr>
        <sz val="9"/>
        <color theme="1"/>
        <rFont val="Maersk Text"/>
        <family val="3"/>
      </rPr>
      <t xml:space="preserve">
Maersk has assessed a range of different climate-related risks and opportunities, using the risk categorisation outlined by TCFD, including transition risks (legal, regulation, market, technology, reputational) and physical risks (chronical, acute). The following risks and opportunities have been identified:</t>
    </r>
  </si>
  <si>
    <t>Risks</t>
  </si>
  <si>
    <t>- Failure to decarbonise our supply chain or generate business value from decarbonisation (transition risk)</t>
  </si>
  <si>
    <t>- The physical impact of climate change on our assets, networks and global supply chains (physical risk)</t>
  </si>
  <si>
    <t>- Risk that our suppliers do not adhere to Maersk's sustainability standards, exposing Maersk to reputational, compliance and financial risks (transition risk)</t>
  </si>
  <si>
    <t>- Climate liability claims (transition risk)</t>
  </si>
  <si>
    <t>Opportunities</t>
  </si>
  <si>
    <t>- The growing market/demand for our ESG Delivery products (transition opportunity)</t>
  </si>
  <si>
    <t>Emerging risks/opportunities</t>
  </si>
  <si>
    <t>- Sustainability goals change consumers behavior and reduces consumption in developed countries (transition risk)</t>
  </si>
  <si>
    <t>Based on this initial screening, two climate-related risks and one opportunity currently stand out as significant to our business. These are as follows:
1. Transition risk and opportunity: Failure to decarbonise our supply chain or generate business value from decarbonisation. 
The growing market/demand for our ESG Delivery products is a corresponding opportunity.
2. Physical risk: The physical impact of climate change on our assets, networks and global supply chains.
See below a detailed description of the most significant climate-related risks (and opportunities), including risk assumption, impacts, climate scenario analysis, mitigative action and metrics and targets.</t>
  </si>
  <si>
    <t>Risk</t>
  </si>
  <si>
    <t>Failure to decarbonise our supply chain or generate business value from decarbonisation. The growing market/demand for our ESG Delivery products is a corresponding opportunity.</t>
  </si>
  <si>
    <t>Risk category</t>
  </si>
  <si>
    <t>Transition risk and opportunity (reputation, market)</t>
  </si>
  <si>
    <t>Risk description</t>
  </si>
  <si>
    <t>Climate scenario</t>
  </si>
  <si>
    <t>1.5 degrees, developed in-house</t>
  </si>
  <si>
    <t>Key scenario assumption, risks and impacts</t>
  </si>
  <si>
    <t>Mitigation</t>
  </si>
  <si>
    <r>
      <t>This year we have successfully submitted and secured SBTi-validation of our 2030 and 2040 targets supported by robust transition plans. Ensuring access to green fuels at scale is a risk which we aim to mitigate through a robust portfolio of green fuels supply agreements. We continue to see a strategic opportunity to support our customers with ECO Delivery products, with 3%</t>
    </r>
    <r>
      <rPr>
        <sz val="9"/>
        <color theme="1"/>
        <rFont val="Maersk Text"/>
      </rPr>
      <t xml:space="preserve"> of our Ocean volume today transported on green fuels. However, ultimately the key to ensuring that Maersk derives business value from decarbonisation will be global regulations and incentives to level the playing field between green and black fuels, and we are stepping up our advocacy and industry engagement in support of such measures. See more on p. 25 in the Sustainability Report 2023.</t>
    </r>
  </si>
  <si>
    <t>Physical impact of climate change on our assets</t>
  </si>
  <si>
    <t>Physical risk (acute, chronic)</t>
  </si>
  <si>
    <t>Our assets around the world and the third-party infrastructure we depend on are already impacted by extreme weather events such as typhoons and hurricanes, wildfires, droughts, and flooding. Examples of impact are Port of Salalah 2018 (Cyclone Mekunu), Pipavav Port 2021 (Cyclone Tauktae), Elisabeth Port 2012 (Hurricane Sandy), Moin Terminal construction project 2016 (two high wave events), Sumner WA warehouse facility 2020 (California wildfires), and the Yokohama Terminal 2021 (sudden wind gust). Further, for example, in 2023, four properties in Durban were damaged as a consequence of extensive floods. Besides causing physical damage such events also cause disruption of the operation of the assets and furthermore has an impact on our ability to operate the network.  
With increasing prevalence of extreme weather events, the physical impacts of climate change may further affect Maersk land-based assets and operations as well as the supply chains we operate.</t>
  </si>
  <si>
    <t>2.0, ~2.5 and &gt;3 degrees Celcius, SSP1-1.9, SSP2-4.5 and SSP2-8.5 IPCC</t>
  </si>
  <si>
    <t>As a response to the physical risk to our assets, all our majority owned terminals and large warehouse locations are part of a loss prevention programme entailing an assessment of climate change related exposure (e.g. flooding, storms etc). In 2023, we conducted 13 risk engineering reports for selected terminals (which we revisit every third year), and we performed an extended advisory for Port Elizabeth, as a follow up on the findings from the climate change risk assessment conducted in 2022.</t>
  </si>
  <si>
    <t>3. RISK MANAGEMENT</t>
  </si>
  <si>
    <t>Disclose how the organisation identifies, assesses and manages climate-related risks.</t>
  </si>
  <si>
    <t>a) Describe the organisation’s processes for identifying and assessing climate-related risks.</t>
  </si>
  <si>
    <t>The enterprise risk management framework ensures that all A.P. Moller - Maersk businesses and functions identify risks that could affect their business objectives and operations. Risk identification is based on a combination of facilitated risk reporting from business areas and functions along with interviews with individual executives to gather their holistic view of the risks to the company’s business objectives.
The risks identified are then consolidated into an enterprise-wide risk landscape and validated for relevance and significance by the Risk &amp; Compliance Committee. After final consolidation, the risk landscape is reviewed by the Executive Leadership Team, who determine the key risks for the company. These risks are then submitted to the Audit Committee and the Board of Directors.</t>
  </si>
  <si>
    <t>Annual Report, Navigating risks, p. 26-30</t>
  </si>
  <si>
    <t>b) Describe the organisation’s processes for managing climate-related risks.</t>
  </si>
  <si>
    <t>Overview of governance structure</t>
  </si>
  <si>
    <t xml:space="preserve">
The key risks are assigned to an executive owner who is accountable for the management of the risk, including confirmation that adequate controls are in place and that the necessary action plans are implemented to bring or keep the key risk within risk appetite. To provide adequate oversight, key risk developments and mitigation progress are monitored and reported on throughout the year based on agreed metrics. Quarterly in-dept reviews of the status of the key risks and their mitigation are conducted in the management teams of the relevant business areas and functions and various oversight fora such as the Risk &amp; Compliance Committee. In addition, the Audit Committee conducts deep dive sessions with executive risk owners throughout the year on selected key risks. Figure 1 presents an overview of A.P. Moller - Maersk’s process and governance structure.</t>
  </si>
  <si>
    <t>c) Describe how processes for identifying, assessing and managing climate-related risks are integrated into the organisation’s overall risk management.</t>
  </si>
  <si>
    <t>Climate related risks and opportunities are part of the Enterprise Risk Management system reporting to the Risk and Compliance Committee on a quarterly basis. Risk management at Maersk is strategically focused and designed to contribute to the achievement of the company’s business objectives in the medium term and ensure the longevity of the company in the longer term. An Enterprise Risk Management (ERM) framework has been implemented across Maersk to identify, assess and respond to key risks that can threaten Maersk’s ability to achieve its strategic objectives. Assessing and responding to climate-related risk and opportunities are integrated into our multi-disciplinary company-wide ERM process.</t>
  </si>
  <si>
    <t>4. METRICS AND TARGETS</t>
  </si>
  <si>
    <t>Disclose the metrics and targets used to assess and manage relevant climate-related risks and opportunities where such information is material.</t>
  </si>
  <si>
    <t>a) Disclose the metrics used by the organisation to assess climate-related risks and opportunities in line with its strategy and risk management process.</t>
  </si>
  <si>
    <t>Maersk uses several metrics and targets to assess and manage climate-related risks and opportunities and measure progress against targets. 
For our transition risks and opportunities we track our performance on GHG emissions and energy consumption. The targets used to manage climate-related risks and opportunities is 50% reduction in carbon intensity (EEOI) by 2030 and 25% of Ocean cargo transported with green fuels by 2030. Further, in 2023, we have successfully submitted and secured SBTi-validation for our 2030 and 2040 targets. We will use and report our progress on the validated Science-Based Targets from 2024. See more on pp. 18-20 in the Sustainability Report 2023.
As a response to the physical risk to our assets, all our majority owned terminals and large warehouse locations are part of a loss prevention programme entailing an assessment of climate change related exposure (e.g. flooding, storms etc). In 2023, we conducted 13 risk engineering reports for selected terminals (which we revisit every third year), and we performed an extended advisory for Port Elizabeth, as a follow up on the findings from the climate change risk assessment conducted in 2022.</t>
  </si>
  <si>
    <t>Sustsainability Report, ESG performance data, p. 48
Sustainability Report, Climate change, pp. 18-20</t>
  </si>
  <si>
    <t>b) Disclose Scope 1, Scope 2 and , if appropriate, Scope 3 greenhouse gas (GHG) emissions.</t>
  </si>
  <si>
    <t>Please find disclosures on scope 1, scope 3 and scope 3 in the climate chage section</t>
  </si>
  <si>
    <t>c) Describe the targets used to manage climate-related risks and opportunities and performance against such targets.</t>
  </si>
  <si>
    <t>Please refer to TCFD recommendation 4a) above.</t>
  </si>
  <si>
    <t>Marine Transportation Industry Standard – Disclosures &amp; Accounting Metrics</t>
  </si>
  <si>
    <r>
      <rPr>
        <i/>
        <sz val="9"/>
        <color theme="4"/>
        <rFont val="Maersk Text"/>
        <family val="3"/>
      </rPr>
      <t>Maersk's SASB reporting</t>
    </r>
    <r>
      <rPr>
        <i/>
        <sz val="9"/>
        <color theme="1"/>
        <rFont val="Maersk Text"/>
        <family val="3"/>
      </rPr>
      <t xml:space="preserve">
Maersk has reported against the SASB Marine Transportation Industry Standard since 2019. Find below our SASB reporting for 2023.</t>
    </r>
  </si>
  <si>
    <t>SASB Standard - Marine Transportation</t>
  </si>
  <si>
    <t>Development from previous year</t>
  </si>
  <si>
    <t>Gross global Scope 1 emissions</t>
  </si>
  <si>
    <t>TR-MT-110a.1</t>
  </si>
  <si>
    <t xml:space="preserve">
Scope limited to operations of vessels for which Maersk holds the Document of Compliance (DOC).This includes bareboat charters where Maersk, Alianca or Maersk Line Ltd. holds the DOC. Note that the scope of SASB disclosures differs from other ESG disclosures and data in this report, as well as from the Maersk Sustainability Report 2023. Because the SASB Marine Transportation Industry Standard is industry-specific, the disclosures exclude Maersk segments outside the marine transportation industry, such Terminals, Logistics and Services, and Towage and Marine Services, which are included in our Sustainability and ESG reporting.</t>
  </si>
  <si>
    <t>Long-term and short-term strategy or plan to manage Scope 1 emissions, emissions reduction targets, and an analysis of performance against those targets</t>
  </si>
  <si>
    <t>Description</t>
  </si>
  <si>
    <t>TR-MT-110a.2</t>
  </si>
  <si>
    <t>See pp. 18-24 in SR23</t>
  </si>
  <si>
    <t>See pp. 21-33 in SR22</t>
  </si>
  <si>
    <t>See pp. 18-28 in SR21</t>
  </si>
  <si>
    <t>See pp. 16-22 in SR20</t>
  </si>
  <si>
    <t>(1) Total energy consumed</t>
  </si>
  <si>
    <t>Gigajoules (GJ)</t>
  </si>
  <si>
    <t>TR-MT-110a.3</t>
  </si>
  <si>
    <t>(2) percentage heavy fuel oil</t>
  </si>
  <si>
    <t>Percentage (%)</t>
  </si>
  <si>
    <t>(3) percentage renewable (only considering biofuel)</t>
  </si>
  <si>
    <t>Average Energy Efficiency Design Index (EEDI) for new ships</t>
  </si>
  <si>
    <t>TR-MT-110a.4</t>
  </si>
  <si>
    <t>*No new vessels were delivered in 2020 and 2022. In 2021, five new ships entered into Maersk's fleet in 2021 all of which had a capacity between 2,200-2,300 TEU. We took delivery of one ship in 2023.</t>
  </si>
  <si>
    <t>Air emissions of the following pollutants:</t>
  </si>
  <si>
    <t>Scope limited to operations of vessels for which Maersk holds the Document of Compliance (DOC).This includes bareboat charters where Maersk, Alianca or Maersk Line Ltd. holds the DOC. Note that the scope of SASB disclosures differs from other ESG disclosures and data in this report, as well as from the Maersk Sustainability Report 2023. Because the SASB Marine Transportation Industry Standard is industry-specific, the disclosures exclude Maersk segments outside the marine transportation industry, such Terminals, Logistics and Services, and Towage and Marine Services, which are included in our Sustainability and ESG reporting.</t>
  </si>
  <si>
    <t xml:space="preserve">(1) NOx (excluding N2O), </t>
  </si>
  <si>
    <t>TR-MT-120a.1</t>
  </si>
  <si>
    <t>(2) SOx</t>
  </si>
  <si>
    <t>(3) particulate matter (PM10)</t>
  </si>
  <si>
    <t>Shipping duration in marine protected areas or areas of protected conservation status</t>
  </si>
  <si>
    <t>Number of travel days</t>
  </si>
  <si>
    <t>TR-MT-160a.1</t>
  </si>
  <si>
    <t>Data unavailable. Assessment of feasibility of disclosure is ongoing</t>
  </si>
  <si>
    <t>Percentage of fleet implementing ballast water:</t>
  </si>
  <si>
    <t>(1) exchange</t>
  </si>
  <si>
    <t>TR-MT-160a.2</t>
  </si>
  <si>
    <t>(2) treatment</t>
  </si>
  <si>
    <t>(1) Number of spills and releases to the environment</t>
  </si>
  <si>
    <t>Number of spills</t>
  </si>
  <si>
    <t>TR-MT-160a.3</t>
  </si>
  <si>
    <t>(2) aggregate volume of spills and releases to the environment</t>
  </si>
  <si>
    <t>Cubic meters (m³)</t>
  </si>
  <si>
    <t>Lost time incident rate (LTIR)</t>
  </si>
  <si>
    <t>TR-MT-320a.1</t>
  </si>
  <si>
    <t xml:space="preserve">Business ethics </t>
  </si>
  <si>
    <t>Number of calls at ports in countries that have the 20 lowest rankings in Transparency International’s Corruption Perception Index</t>
  </si>
  <si>
    <t>TR-MT-510a.1</t>
  </si>
  <si>
    <t>Total amount of monetary losses as a result of legal proceedings associated with bribery or corruption</t>
  </si>
  <si>
    <t>TR-MT-510a.2</t>
  </si>
  <si>
    <t>Number of marine casualties</t>
  </si>
  <si>
    <t>TR-MT-540a.1</t>
  </si>
  <si>
    <t>Percentage of which classified as very serious</t>
  </si>
  <si>
    <t>Number of Conditions of Class or Recommendations</t>
  </si>
  <si>
    <t>TR-MT-540a.2</t>
  </si>
  <si>
    <t>Number of port state control</t>
  </si>
  <si>
    <t>Number of port state control deficiencies and detentions are reported as a ratio, rather than number. It is the industry norm to report port state control performance as a ratio, representing deficiencies (or detentions) compared to total inspections, which provides important context to the metrics. The ratio is calculated as the number of deficiencies (or detentions) divided by the total number of PSC inspections.</t>
  </si>
  <si>
    <t>(1) deficiencies</t>
  </si>
  <si>
    <t>Ratio</t>
  </si>
  <si>
    <t>TR-MT-540a.3</t>
  </si>
  <si>
    <t>(2) detentions</t>
  </si>
  <si>
    <t>Number of shipboard employees</t>
  </si>
  <si>
    <t>TR-MT-000.A</t>
  </si>
  <si>
    <t>Total distance travelled by vessels</t>
  </si>
  <si>
    <t>Nautical Miles (nm)</t>
  </si>
  <si>
    <t>TR-MT-000.B</t>
  </si>
  <si>
    <t xml:space="preserve">Operating days </t>
  </si>
  <si>
    <t>Days</t>
  </si>
  <si>
    <t>TR-MT-000.C</t>
  </si>
  <si>
    <t>Deadweight tonnage</t>
  </si>
  <si>
    <t>Thousand deadweight tons</t>
  </si>
  <si>
    <t>TR-MT-000.D</t>
  </si>
  <si>
    <t>Number of vessels in total shipping fleet</t>
  </si>
  <si>
    <t>TR-MT-000.E</t>
  </si>
  <si>
    <t>Number of vessel port calls</t>
  </si>
  <si>
    <t>TR-MT-000.F</t>
  </si>
  <si>
    <t>Twenty-foot equivalent unit (TEU) capacity</t>
  </si>
  <si>
    <t>TEU</t>
  </si>
  <si>
    <t>TR-MT-000.G</t>
  </si>
  <si>
    <t xml:space="preserve">ESG ratings </t>
  </si>
  <si>
    <t>ESG Ratings</t>
  </si>
  <si>
    <t>Scoring</t>
  </si>
  <si>
    <t>Scale 
(high to low)</t>
  </si>
  <si>
    <t>Source</t>
  </si>
  <si>
    <t>A - F</t>
  </si>
  <si>
    <t>A</t>
  </si>
  <si>
    <t>A-</t>
  </si>
  <si>
    <t>B</t>
  </si>
  <si>
    <t>Platinum - bronze</t>
  </si>
  <si>
    <t>Platinum</t>
  </si>
  <si>
    <t>Gold</t>
  </si>
  <si>
    <t>Silver</t>
  </si>
  <si>
    <t>AAA - CCC</t>
  </si>
  <si>
    <t>AA</t>
  </si>
  <si>
    <t>Negligible - Severe</t>
  </si>
  <si>
    <t>17.0
(low risk)</t>
  </si>
  <si>
    <t>22.6
(medium risk)</t>
  </si>
  <si>
    <t>22.0
(Medium risk)</t>
  </si>
  <si>
    <t>21.9
(Medium risk)</t>
  </si>
  <si>
    <t>- Meet criteria</t>
  </si>
  <si>
    <t>CA100</t>
  </si>
  <si>
    <t>- Partially meet criteria</t>
  </si>
  <si>
    <t>- Do not meet criteria</t>
  </si>
  <si>
    <t>100-0</t>
  </si>
  <si>
    <t>We value your feedback</t>
  </si>
  <si>
    <t xml:space="preserve">We welcome any questions, comments or suggestions you might have to this ESG Factbook and our performance and to our work with sustainability and ESG in general. </t>
  </si>
  <si>
    <t>Please send your feedback to:</t>
  </si>
  <si>
    <t>A.P. Moller - Maersk</t>
  </si>
  <si>
    <t>Esplanaden 50</t>
  </si>
  <si>
    <t>1098 Copenhagen</t>
  </si>
  <si>
    <t>Denmark</t>
  </si>
  <si>
    <t>Attn: Sustainability</t>
  </si>
  <si>
    <t>Editors</t>
  </si>
  <si>
    <t xml:space="preserve">Frederik Bo Rementorp </t>
  </si>
  <si>
    <t>Theresia Molander</t>
  </si>
  <si>
    <t>Katrine Juhl Jespersen</t>
  </si>
  <si>
    <t>Online</t>
  </si>
  <si>
    <t>Engage with us</t>
  </si>
  <si>
    <t>Corporate website</t>
  </si>
  <si>
    <t>Maersk.com/press</t>
  </si>
  <si>
    <t>Investor</t>
  </si>
  <si>
    <t>Sustainability</t>
  </si>
  <si>
    <t>2. 	Please refer to the Climate Change section of our Sustainability website for specific details on the science-based targets shown in this overview.
3. 	Following the maritime sectoral framework, the sub-targets for maritime operations cover emissions from fuels across scope 1 and 3 (well-to-wake). Well-to-wake emissions refer to the sum of upstream (well-to-tank) and downstream (tank-to-wake) emissions. 
4. 	Residual emissions will be neutralised in accordance with the Net Zero criteria of the Science Based Targets initiative.</t>
  </si>
  <si>
    <t>Policies and resources</t>
  </si>
  <si>
    <t>Maersk continued its follow up on a 2021 complaint through the Danish Mediation and Complaints-Handling Institution for Responsible Business Conduct (NCP Denmark) around the activities of a joint venture in Cameroon. Maersk disagrees with the allegations and continues its ongoing engagement with NCP Denmark.</t>
  </si>
  <si>
    <t>Decarbonisation is a business necessity and a mission critical factor. It is imperative for Maersk to decarbonise its end-to-end supply chain at a speed that meets customers’, investors’ and society’s expectations, and in a way that generates business value for Maersk and its customers. Thus, failure to decarbonise at a speed that meets the expectations of customers, regulators and investors is a strategic risk for Maersk.
Our company recognises a significant transition opportunity in response to the growing demand for low emissions shipping and logistics services, as our customers - in response to increasing regulation and market demands - are increasingly setting science-based targets and ambitious net zero targets which require emissions reductions in their scope 3 value chain including logistics. 2023 saw continued demand growth for Maersk’s ECO Delivery products, which replaces fossil fuels with biodiesel and green methanol which are International Sustainability and Carbon Certification certified, to ensure fully traceable, responsible feedstock and sourcing. 
In 2023, over 683,000 tonnes GHG savings were achieved, and around 3% of Maersk Ocean volumes are now transported with
ECO Delivery Ocean. To date over 212 customers have opted for ECO Delivery, and in 2023 global brands such as Nestlé and Inditex committed to shipping 100% of the ocean volumes they ship with Maersk via ECO Delivery Ocean. This growth reflects customers’ growing engagement with supply chain partners who can help realise their climate ambitions with impactful solutions and credible data to support their science-based targets and enhanced reporting requirements.</t>
  </si>
  <si>
    <t xml:space="preserve">Double materiality assessment (DMA)  </t>
  </si>
  <si>
    <r>
      <t xml:space="preserve">The analysis of the impact on our assets (landside infrastructure and transportation) includes assessment of climate scenarios and their impact on the company’s operations in relevant locations. The risks are assessed both at a portfolio and individual assets level. On average the asset portfolio is predicted to incur 30% higher costs by 2050 for physical damage and business interruption compared to a baseline of 2020. The estimated loss by 2050 will vary by +/-5% dependent on which climate scenario occurs between 2020 and 2050. The increase in cost is mainly attributable to the increased risk exposure due to coastal floods, water stress, and heatwaves. 
</t>
    </r>
    <r>
      <rPr>
        <b/>
        <sz val="9"/>
        <color rgb="FF000000"/>
        <rFont val="Maersk Text"/>
      </rPr>
      <t xml:space="preserve">
</t>
    </r>
    <r>
      <rPr>
        <sz val="9"/>
        <color rgb="FF000000"/>
        <rFont val="Maersk Text"/>
      </rPr>
      <t xml:space="preserve">The results of the assessment under the three scenarios used, in the time horizons 2030, 2040, 2050, are as follows:
</t>
    </r>
    <r>
      <rPr>
        <b/>
        <sz val="9"/>
        <color rgb="FF000000"/>
        <rFont val="Maersk Text"/>
      </rPr>
      <t xml:space="preserve">SSP1-1.9 (Paris agreement, 2°C):
</t>
    </r>
    <r>
      <rPr>
        <sz val="9"/>
        <color rgb="FF000000"/>
        <rFont val="Maersk Text"/>
      </rPr>
      <t xml:space="preserve">- 2030: 149 million USD
- 2040: 161 million USD
- 2050: 173 million USD
</t>
    </r>
    <r>
      <rPr>
        <b/>
        <sz val="9"/>
        <color rgb="FF000000"/>
        <rFont val="Maersk Text"/>
      </rPr>
      <t xml:space="preserve">SSP2-4.5 (current policy, ~2.5°C):
</t>
    </r>
    <r>
      <rPr>
        <sz val="9"/>
        <color rgb="FF000000"/>
        <rFont val="Maersk Text"/>
      </rPr>
      <t xml:space="preserve">- 2030: 154 million USD
- 2040: 168 million USD
- 2050: 182 million USD
</t>
    </r>
    <r>
      <rPr>
        <b/>
        <sz val="9"/>
        <color rgb="FF000000"/>
        <rFont val="Maersk Text"/>
      </rPr>
      <t xml:space="preserve">SSP2-8.5 (no policy, &gt;3°C):
</t>
    </r>
    <r>
      <rPr>
        <sz val="9"/>
        <color rgb="FF000000"/>
        <rFont val="Maersk Text"/>
      </rPr>
      <t>- 2030: 157 million USD
- 2040: 172 million USD
- 2050: 187 million USD</t>
    </r>
  </si>
  <si>
    <t>The share of non-renewable energy is the percentage of total energy consumption that is derived from non-renewable energy sources.</t>
  </si>
  <si>
    <t>Energy consumption intensity is the total energy consumption per unit of revenue (million).</t>
  </si>
  <si>
    <t>In Ukraine, where energy infrastructure has been 
severely damaged, Maersk donated one million LED 
light bulbs. The goal was to help reduce Ukraine 
electricity usage by replacing outdated, inefficient light bulbs.</t>
  </si>
  <si>
    <r>
      <rPr>
        <sz val="10"/>
        <rFont val="Maersk Text"/>
      </rPr>
      <t xml:space="preserve">You can also send an email to: </t>
    </r>
    <r>
      <rPr>
        <u/>
        <sz val="10"/>
        <rFont val="Maersk Text"/>
      </rPr>
      <t>sustainability@maersk.com</t>
    </r>
  </si>
  <si>
    <t>In 2023, the transition risk outlined above has been assessed over a five year time horizon for the period (2024-2028). The transition risk is evaluated annually as part of our Enterprise Risk Management process. For 2023, the following assumptions/risk drivers has been used: 
- customer willingness to pay
- Unavailability of sufficient amounts of green fuels at an appropriate pricing level</t>
  </si>
  <si>
    <t>News and reporting</t>
  </si>
  <si>
    <t>*We have used US dollars instead of euros. The revenue number is Maersk's total revenue, as stated in the Annual Report 2023.</t>
  </si>
  <si>
    <t>We do not externally report on gender pay gaps. Going forward, we aim to include this information in our external reporting. Please see more in the Diversity, equity and inclusion section under Social KPIs</t>
  </si>
  <si>
    <t>ESG accounting policies</t>
  </si>
  <si>
    <t>Changes to ESG data</t>
  </si>
  <si>
    <t>Changes to our ESG data</t>
  </si>
  <si>
    <t>Strategic targets</t>
  </si>
  <si>
    <t>Segment-specific climate change KPIs</t>
  </si>
  <si>
    <r>
      <t xml:space="preserve">In preparation for the EU CSRD reporting requirements, which will be mandatory from 2024, we have in 2023 updated our double materiality assessment. The results of this initial assessment, illustrated below, confirm that the material topics of Maersk’s ESG strategy are also those that come out as most material, including Climate Change, Safety, DE&amp;I and Business ethics. Political engagement/lobbying, a topic that does not have its own ESG category within our ESG strategy, but cuts across topics, was identified as a material issue comprising of both potential positive and negative impacts. Recognising our global presence and the nature of our business as an integrator of global supply chains, this is not an exhaustive list, but shows where Maersk may have the largest impacts on people and planet through our activities, or where Maersk is exposed to the most significant financial risks or opportunities. Some topics such as microplastics, substances of concern, water discharges, and marketing practices were identified as relevant in the assessment but fell below the thresholds applied for materiality.
Maersk has already for many years been guided by a double materiality perspective as the foundation for our ESG strategy and reporting. The criteria of the European Sustainability Reporting Standards add more rigour to the assessment through a common set of requirements for how to conduct and report on double materiality, aligning closely with recognised standards such as the OECD guidelines on Responsible Business Practices. For example, all topics were assessed for severity, which covers an assessment of scale, scope and remediable character of the topic – concepts we already apply in the identification of our salient human rights issues. Our focus in 2023 has been on establishing a foundation and robust methodology aligned with the approach and criteria outlined in the ESRS. Going forward we will continue the work to further mature, develop and refine our approach in line with best practice and as more guidance becomes available.
</t>
    </r>
    <r>
      <rPr>
        <b/>
        <sz val="9"/>
        <color theme="7"/>
        <rFont val="Maersk Text"/>
      </rPr>
      <t xml:space="preserve">DMA governance and process </t>
    </r>
    <r>
      <rPr>
        <sz val="9"/>
        <color theme="1"/>
        <rFont val="Maersk Text"/>
        <family val="3"/>
      </rPr>
      <t xml:space="preserve">
In 2023, a cross-functional project team with participation from Corporate Sustainability and Finance was established to facilitate the preparation for reporting against the CSRD, including the double materiality assessment. Five dedicated workstreams have been established to work on addressing disclosure gaps in relation to ‘Climate change’, ‘Health and Safety’, ‘Own workforce’, ‘Compliance’ and ‘Value chain’. ESG category owners, responsible for topics covered under the ESRSs along with subject matter experts from across the organisation have participated in each of the workstreams.</t>
    </r>
  </si>
  <si>
    <r>
      <rPr>
        <b/>
        <sz val="9"/>
        <color theme="7"/>
        <rFont val="Maersk Text"/>
      </rPr>
      <t>Value chain mapping</t>
    </r>
    <r>
      <rPr>
        <sz val="9"/>
        <color theme="1"/>
        <rFont val="Maersk Text"/>
        <family val="3"/>
      </rPr>
      <t xml:space="preserve">
As part of our double materiality assessment, we have assessed material impact across our operations and value chain as shown below. These impacts are not exhaustive but highlight some of our key material impacts and the variety of impacts from our activities as an integrator of global supply chains, across many stakeholder groups. 
</t>
    </r>
    <r>
      <rPr>
        <b/>
        <sz val="9"/>
        <color theme="7"/>
        <rFont val="Maersk Text"/>
      </rPr>
      <t>Engaging with key external stakeholders</t>
    </r>
    <r>
      <rPr>
        <sz val="9"/>
        <color theme="1"/>
        <rFont val="Maersk Text"/>
        <family val="3"/>
      </rPr>
      <t xml:space="preserve">
To inform our double materiality assessment we consider the perspectives of our key stakeholders. This year, we mapped our external stakeholders considering both stakeholders that may be directly impacted by our activities or those who are users of the information that we publish. Seven prioritised stakeholder groups were identified. Through various channels, colleagues and teams across Maersk regularly engage with these stakeholder groups and collect valuable insights on topics that are important to them. As an example, our bi-annual engagement survey gives key insight into the expectations of our employees (read more on p. 36 in the Sustainability Report 2023). This insight informs our assessment of material issues and underpins the development of our solutions and initiatives in delivering on our ESG commitments and KPIs. During 2024, we will work towards strengthening our format for directly collecting and incorporating external stakeholder perspectives into our double materiality process to ensure that stakeholder perspectives are continuously reflected in our ESG strategy.</t>
    </r>
  </si>
  <si>
    <t>DMA governance and process</t>
  </si>
  <si>
    <t>Engaging with key external stakeholders</t>
  </si>
  <si>
    <t>928*</t>
  </si>
  <si>
    <t>*One of the vessels, Laura Maersk, contributing USD 4 million to the aligned revenue under 6.10 has been partially (56%) financed via a green bond. The total aligned revenue under 6.10 excluding the aligned revenue from the vessel partially financed via green bonds would therefore be adjusted by USD 2.36 million to USD 926 million. The adjusted share of aligned revenue would remain the same at 1.8%.</t>
  </si>
  <si>
    <t>610*</t>
  </si>
  <si>
    <t>*Of the aligned Taxonomy 6.10 Capex, 603 mUSD is in 2023 related to financing via the issuance of green bonds under Maersk’s Green Finance Framework. Aligned CAPEX for Transitional 6.10 activities would result in 7 mUSD. The adjusted share of aligned Capex would be 0.14%. For more details on our green bonds allocation please refer to the allocation reports for 2021 - 2023 which can be found here: investor.maersk.com</t>
  </si>
  <si>
    <r>
      <rPr>
        <b/>
        <sz val="9"/>
        <color theme="7"/>
        <rFont val="Maersk Text"/>
      </rPr>
      <t>Susbtantial contribution (SC)</t>
    </r>
    <r>
      <rPr>
        <sz val="9"/>
        <color theme="1"/>
        <rFont val="Maersk Text"/>
        <family val="3"/>
      </rPr>
      <t xml:space="preserve">
We have assessed and documented compliance with the SC criteria relating to the eligible activities in scope for the taxonomy reporting of Maersk. We have screened for SC using the ‘Climate change mitigation’ criteria as the primary screening lens for all eligible activities. Only when we have been able to document compliance with one or more of the SC criteria, we have assessed an activity to be aligned in relation to substantial contribution. Consequently, if an activity fails to meet any of substantial contribution criteria, we have assessed that activity to be eligible, but not aligned and no Do no Significant Harm screening has been performed.
</t>
    </r>
    <r>
      <rPr>
        <b/>
        <sz val="9"/>
        <color theme="7"/>
        <rFont val="Maersk Text"/>
      </rPr>
      <t>Do no significant harm (DNSH)</t>
    </r>
    <r>
      <rPr>
        <b/>
        <sz val="9"/>
        <color theme="1"/>
        <rFont val="Maersk Text"/>
      </rPr>
      <t xml:space="preserve">
</t>
    </r>
    <r>
      <rPr>
        <sz val="9"/>
        <color theme="1"/>
        <rFont val="Maersk Text"/>
        <family val="3"/>
      </rPr>
      <t>We have assessed and documented compliance with the DNSH criteria relating to the eligible activities in scope for Maersk’s Taxonomy reporting. Since we only screen for substantial contribution for ‘Climate change mitigation’, we have screened our eligible activities for DNSH compliance with ‘Climate change adaptation’, ‘Sustainable use and protection of water and marine resources’, ‘Transition to a circular economy’, ‘Pollution prevention and control’ and ‘Protection and restoration of biodiversity and ecosystems’. Only when we have been able to document compliance with all applicable DNSH criteria, we have assessed an activity to be aligned. Consequently, if an activity fail to meet one or more of the DNSH criteria, we have assessed that activity to be eligible but not aligned.</t>
    </r>
  </si>
  <si>
    <t>Tonnes CO₂ eq.</t>
  </si>
  <si>
    <t>Grams of CO₂ per tonnes-nautical mile</t>
  </si>
  <si>
    <t>Tonnes</t>
  </si>
  <si>
    <t>0/100</t>
  </si>
  <si>
    <t>+/- 9 %-points</t>
  </si>
  <si>
    <t>+/- 67 %-points</t>
  </si>
  <si>
    <t>The scope of Total number of employees (headcounts) is the consolidated number of employees in our main HR reporting environment. Excluding acquisitions that occured in 2023 (Grindrod and Martin Bencher). 
* We are not able to report on the share of positions that was filled by internal candidates due to the significant changes resulting from the reorganisation during 2023.</t>
  </si>
  <si>
    <t>Lost-time injury frequency is the number of lost-time injuries per million exposure hours. A work-related injury, which results in an individual being unable to return to work and carry out any of his/her duties within 24 hours following the injury, unless caused by delays in getting medical treatment.
Excluded from LTIs are suicide or attempted suicide, ‘natural causes’, incidents during the commute to and from the regular place of work and incidents which occur off the ship but where the consequences appear onboard at some later time. Exposure hours are the total number of work hours in which an employee is exposed to work related hazards and risks. Leave and non-work-related sickness are excluded from exposure hours.</t>
  </si>
  <si>
    <t>A.P. Moller - Maersk is rated by different ESG ratings. We value transparency and feedback, which helps us to improve on the most material ESG aspects. See below Maersk's performance on a number of prioritised ESG ratings.</t>
  </si>
  <si>
    <t>Firstly, determination of the share of economic activities in Maersk that are taxonomy eligible is based on activity codes in the financial consolidation system, which also forms the basis for Maersk’s external financial reporting. As such, activity codes have been defined as an economic activity.
Secondly, based on the descriptions of what is registered on Maersk’s activity codes an assessment has been made of whether these activities are covered by the activity descriptions that are included in the EU Taxonomy Climate Delegated Act.
Thirdly, depending on whether the registrations are related to assets or processes associated with taxonomy-eligible economic activities, the revenue, Capex and Opex registered on these activity codes is assessed to be eligible or non-eligible and allocated accordingly.
The denominator for the eligibility KPIs has been defined as:
• Revenue as presented in the Consolidated income statement of the Annual Report 2023.
• Total Capex representing additions including additions from acquired companies as disclosed in Note 3.1 Intangible assets, Note 3.2 Property, plant and equipment and Note 3.3 Right-of-use assets of the Annual Report. Additions related to goodwill, customer relationship, concessions rights and concession leases are excluded from total Capex.
• Total Opex related to repair and maintenance of eligible and noneligible assets.
The taxonomy-aligned KPIs have been calculated as:
• taxonomy-aligned revenue KPI = aligned revenue / total revenue
• taxonomy-aligned Capex KPI (additions) = aligned Capex/ total Capex
• taxonomy-aligned Opex KPI (repair and maintenance) = aligned Opex/total Opex</t>
  </si>
  <si>
    <t>Maersk’s has in 2023 continued to apply the climate change mitigation technical screening criteria when assessing its economic activities. As the EU Taxonomy regulation matures and evolves, we will change and expand our reporting accordingly, which may also impact the taxonomy KPIs previously reported. Key changes from 2022 include use of total Opex (repair and maintenance) costs when calculating Maersk’ share of eligible Opex and inclusion of Maersk’s air freight activities as eligible following the release of the ‘EU Taxo 4’ package during 2023. This means that the reported share of eligible Opex (repair and maintenance) costs in 2023 are not 100% as in 2022 and that Maersk’s revenue, Capex and Opex (repair and maintenance) costs related to air freight have been recategorised to eligible in 2023 from non-eligible in 2022.
The EU Taxonomy reporting is based on the financial accounts and thus includes data from Martin Bencher Group and Grindrod Logistics,
which is not included in the scope of the ESG performance data.
The taxonomy-eligible KPIs have been calculated as:
• taxonomy-eligible revenue KPI = eligible revenue/ total revenue
• taxonomy-eligible Capex KPI (additions) = eligible Capex/ total Capex
• taxonomy-eligible Opex KPI (repair and maintenance) = eligible Opex/ total Opex
Maersk’s process for determining taxonomy-eligible activities (the numerator of the taxonomy-eligibility KPIs) has followed a three-step
approach:
1. Defining the economic activities that Maersk is engaged in within each of the segments across the Group
2. Assessing whether said activities are covered by the economic activity descriptions included in the EU Taxonomy Climate Delegated Act
3. Allocating revenue, Capex (additions) and Opex (repair and maintenance) according to the company’s overall assessment of whether an economic activity is eligible or not.</t>
  </si>
  <si>
    <t>Maersk’s process for determining taxonomy-aligned activities (the numerator of the taxonomy KPIs) has been based on screening the identified eligible activities within each of the segments against the technical screening criteria for climate change mitigation.
For Ocean, revenue from aligned vessels has been prepared by applying an allocation key to total Ocean revenue. The allocation key is based on transport work from aligned vessels out of the total transport work during the year. Capex additions in relation to 1) existing aligned vessels; 2) expenditures for existing vessels which had undergone retrofitting that meet the technical screening criteria, and 3) milestone payments for ordered methanol vessels incurred during the year. Aligned Opex is the repair and maintenance expenditures in relation to aligned vessels incurred during the year.
For Terminals, revenue from aligned electrified equipment has been prepared by applying an allocation key to total Terminal revenue. The allocation key is based on the carrying amount of aligned electrified equipment out of the total carrying amount of Terminal equipment. Aligned Capex (additions) is the Capex additions in relation to electrified equipment incurred during the year. Aligned Opex, is the repair and maintenance expenditures in relation to aligned electrified Terminal equipment incurred during the year.
For Logistics &amp; Services, revenue from aligned activities, which includes electrical trucking and rail freight, has been prepared based on the following approaches:
Trains: Maersk does not currently own or lease trains, which means that there is no related Capex or Opex. The allocation of revenue is based on the share of transportation work from aligned electrical trains out of the total transportation work by train.
Trucks: The preparation of the revenue, Capex and Opex KPIs is based on the separate accounting that is kept for the electric trucks.
For Towage and Maritime Services, there are no aligned activities in Svitzer and other maritime services, except for certain activities in Maersk Supply Service (MSS). Revenue from aligned activities in MSS, which include enabling activities relating to Installation, maintenance and repair of renewable offshore wind parks, has been prepared based on incurred revenue from those projects. Aligned Capex (additions) relate to 1) existing service vessels which had undergone retrofitting that meet the technical screening criteria; 2) expenditures incurred in relation to an offshore electrical charging infrastructure project; and 3) milestone payments for an offshore wind turbine installer vessel. Data from MSS is included until the divestment date of 15 May 2023.
In 2023, the aligned revenue is related to Maersk customer contracts and the Capex aditions are related to property, plant and equipment.</t>
  </si>
  <si>
    <t>The Employee Engagement Survey score in the top quartile of global norm is calculated as Maersk’s aggregated ranking in the top quartile (75% or above) of employee engagement relative to Maersk’s survey vendors’ global organisational employee engagement norm. Gallup is Maersk’s main Employee Engagement Survey provider covering 97% of employees in scope while one other provider covers the remaining share of Maersk employees in scope. Overall employee engagement percentile score is calculated as the average (mean) of the two respective percentile scores weighted by the total respondents for each survey. Employees in Maersk Supply Services (MSS) are not included in the score as MSS was divested before the Employee Engagement Survey was performed in Q4 2023.</t>
  </si>
  <si>
    <t>To assess impact materiality of ESG topics, separate scoring sheets capturing impact materiality across the 10 topical standards were developed and validated within each of the workstreams. Scoring has been performed at topic, sub-topic and in some cases sub-sub-topic level. Where available, our scoring utilises existing methodologies and assessments such as Maersk’s most recent human rights impact assessments and relevant management systems and quantitative materiality thresholds. Scale, scope, and irremediable character of each topic where Maersk has an actual impact were assessed using a scale of 1-5. For topics where Maersk has potential impacts, the likelihood of such impacts were also assessed. The impact materiality of such topics was determined by looking at the Severity (scale, scope, irremediable character) and likelihood - each with a 50/50 weighting. In relation to human rights-related topics, Severity was assigned a higher weighting (75%) compared to likelihood (25%) in determining the impact materiality. For financial materiality, the assessment of risks to Maersk is being conducted together with the Enterprise Risk Management (ERM) team based on an assessment of financial cost and reputational risk of topics. The financial risk assessment will be integrated into the ERM process going forward including modelling of financial opportunities as part of this process. This year, 9 topics were quantified using scenario-based modelling, all of which were financial risks to Maersk. The remaining topics were assessed qualitatively, and work will continue in 2024 to develop a model for quantification for more topics where feasible.</t>
  </si>
  <si>
    <r>
      <rPr>
        <sz val="9"/>
        <color rgb="FF000000"/>
        <rFont val="Maersk Text"/>
      </rPr>
      <t xml:space="preserve">When including acquisions, we noted in the case of Pilot and Senator sites, gathering actual electricity consumption for 2022 was not possible due to the lack of data owing to previous operational processes within these acquisitions. To ensure completeness of the baseline submitted for SBTi, APMM gathered data on characters per site in these acquisitions (mainly area in square meters). The electricity consumption for 2022 was modelled based on publicly available EU estimates for non-residential sites. Location based estimates of emission were calculated using IEA factors. For market based estimates, it was assumed that the sites only use the residual electricity mix. We note that the 2022 electricity emissions estimates are likely conservative. </t>
    </r>
    <r>
      <rPr>
        <sz val="9"/>
        <color theme="1"/>
        <rFont val="Maersk Text"/>
      </rPr>
      <t>For 2023, the acquisitions has</t>
    </r>
    <r>
      <rPr>
        <sz val="9"/>
        <color rgb="FF000000"/>
        <rFont val="Maersk Text"/>
      </rPr>
      <t xml:space="preserve"> provided actual consumption based on invoices. The actual data indicate a significant lower consumption and related scope 2 emissions than was estimated in 2022 and this is the main driver for the reduction in these numbers from 2022 to 2023.
The above changes made to align with the SBTi targets led to a 6% increase in our total 2022 GHG emissions compared to previously
reported data.</t>
    </r>
  </si>
  <si>
    <r>
      <rPr>
        <b/>
        <sz val="9"/>
        <color theme="7"/>
        <rFont val="Maersk Text"/>
      </rPr>
      <t>Changes made to align with new science-based targets</t>
    </r>
    <r>
      <rPr>
        <sz val="9"/>
        <color theme="1"/>
        <rFont val="Maersk Text"/>
        <family val="3"/>
      </rPr>
      <t xml:space="preserve">
Maersk submitted GHG reduction targets to the Science-Based Target initiative (SBTi) for validation in June 2023, which were validated
in September 2023. For SBTi alignment, the submission required a restatement of 2022 data reported in the sustainability report. Maersk followed the maritime and general guidance for SBTi for the target setting and determined the year 2022 to be representative of its current and future operations as an integrated logistics company. Key changes to the baseline compared to previously reported 2022 climate change data are:
• Inclusion of emissions from recent acquisitions, namely Pilot, Senator and LF Logistics
• Exclusion of emissions from recent divestments, namely, Maersk Supply Service
• Inclusion of emissions from joint ventures and associate companies based on equity share in line with SBTi requirements
• Inclusion of emissions for liners serviced at APM Terminals under use of sold products in line with SBTi requirements</t>
    </r>
  </si>
  <si>
    <t>In 2023, Maersk also became the first in the shipping industry to have its 2030 and 2040 targets validated by the Science-Based Targets initiative (SBTi) in alignment with a 1.5°C and net zero pathway. These new targets, which are critical to our decarbonisation efforts, and to aligning with our customers’ targets, include specific sub-targets for our scope 1, 2 and 3 emissions and will replace previous targets announced in early 2022</t>
  </si>
  <si>
    <r>
      <t>This year, we are introducing changes to some of the strategic KPIs going forward. On Climate change, our new validated science-based targets for 2030 and 2040 will replace the previous targets launched in early 2022. The training targets for Business ethics and Data ethics, set for 2023, will be carried over as annual targets going forward. On Safety and security, the Learning Teams target will also carry over as an annual target, while the leadership training target is being rescoped. We report towards all current targets in this 2023 report.
Looking ahead, external expectations and regulatory reporting requirements will continue evolving, and new ESG landscapes are taking shape regionally and globally - raising the need to revisit our existing strategy. This work will take place in 2024, and we will also revisit our ambition levels to reflect the outcomes of the updated double materiality assessment conducted this year</t>
    </r>
    <r>
      <rPr>
        <sz val="9"/>
        <color theme="3"/>
        <rFont val="Maersk Text"/>
      </rPr>
      <t>.</t>
    </r>
  </si>
  <si>
    <r>
      <rPr>
        <b/>
        <sz val="9"/>
        <color theme="1"/>
        <rFont val="Maersk Text"/>
      </rPr>
      <t xml:space="preserve">Aligning our roadmap to the Science-Based Targets initiative pathway </t>
    </r>
    <r>
      <rPr>
        <sz val="9"/>
        <color theme="1"/>
        <rFont val="Maersk Text"/>
      </rPr>
      <t xml:space="preserve">
The Science Based Targets initiative (SBTi) is a widely adopted framework for setting corporate climate targets in line with the 2015 Paris agreement's pathway limiting global temperature rise to 1.5°C. The number of companies adopting SBTi targets – many of whom are our customers – has doubled each year over the past eight years.
In early 2022, Maersk announced an accelerated net zero 2040 target, including key milestones needed by 2030 from a 2020 baseline, and committed to aligning our targets with the SBTi 1.5 degree pathway to 2030 and the 2040 net zero standard. Following the publication of the long-awaited SBTi sectoral framework for maritime shipping in late 2022, we have during 2023 done extensive work to prepare and submit 2030 and 2040 targets. These have successfully been validated by the SBTi as the first in the shipping industry, allowing us to deliver on our public commitment to externally verified emissions reduction targets. The SBTi-validated targets are not directly connected to our previous business segment sub-targets. They have a different baseline year (2022), reflecting that 2022 is a more representative baseline compared to the previous two years of pandemic and also enables us to take recent acquisitions into account in our baseline. A significant change is that they are all absolute emissions reductions targets rather than relative intensity targets, and for the first time we are setting specific targets for scope 1, scope 2 and scope 3 emissions across Maersk, with required sub-targets for certain operations and GHG sources - in particular related to ocean activities as we follow the maritime sector framework. While our overall roadmap to decarbonise remains the same, our new targets will require additional effort in certain business areas. In this year’s report we continue to report towards the previous targets, and will commence reporting on the new validated SBTi targets in 2024.</t>
    </r>
  </si>
  <si>
    <r>
      <rPr>
        <b/>
        <sz val="9"/>
        <color rgb="FF003E5E"/>
        <rFont val="Maersk Text"/>
      </rPr>
      <t xml:space="preserve">Minimum Safeguards
</t>
    </r>
    <r>
      <rPr>
        <sz val="9"/>
        <color rgb="FF000000"/>
        <rFont val="Maersk Text"/>
      </rPr>
      <t xml:space="preserve">Maersk, and its subsidiaries, is committed to conducting business in a responsible and upright manner and to respect human rights across our activities, in line with the Maersk Values. We endorse the principles of the UN Guiding Principles on Business and Human Rights (UNGPs) and the OECD Guidelines for Multinational Enterprises. We commit to respect all internationally recognised human rights referenced in the International Bill of Human Rights and the ILO Declaration on Fundamental Principles and Rights at Work. These rights include core labour rights such as the rights of freedom of association and collective bargaining, the rights to not be subjected to forced labour, child labour or discrimination in respect of employment and occupation, and standards on working hours and the safety and health of workers. We implement our commitment to these via our Code of Conduct, and other internal policies and procedures. Maersk’s compliance with the Minimum Safeguards as outlined in the EU Taxonomy regulation, has been performed at a Group level and is based on the following assessment:
</t>
    </r>
    <r>
      <rPr>
        <u/>
        <sz val="9"/>
        <color rgb="FF000000"/>
        <rFont val="Maersk Text"/>
      </rPr>
      <t xml:space="preserve">Human rights: </t>
    </r>
    <r>
      <rPr>
        <sz val="9"/>
        <color rgb="FF000000"/>
        <rFont val="Maersk Text"/>
      </rPr>
      <t xml:space="preserve">The company is committed to conducting human rights due diligence (HRDD) as outlined in the UN Guiding Principles (UNGPs) and OECD Guidelines for Multinational Enterprises (MNEs). Maersk continuously identifies and assesses human rights risks via relevant due diligence processes. In 2021 the company conducted a corporate-wide human rights assessment, please refer to the Sustainability Report 2021 and the Human rights chapter in the Sustainability Report 2023. Further, there is no indication that Maersk does not adequately implement HRDD resulting in human rights abuses, as the company has not been finally convicted in court cases on labour law or on human rights. Maersk is committed to engage with stakeholders through the mechanisms stated in the EU Taxonomy regulation, including OECD National Contact Points or the Business and Human Rights Resource Centre (BHRRC) and there are no signals that Maersk does not engage.
</t>
    </r>
    <r>
      <rPr>
        <u/>
        <sz val="9"/>
        <color rgb="FF000000"/>
        <rFont val="Maersk Text"/>
      </rPr>
      <t>Corruption:</t>
    </r>
    <r>
      <rPr>
        <sz val="9"/>
        <color rgb="FF000000"/>
        <rFont val="Maersk Text"/>
      </rPr>
      <t xml:space="preserve"> Maersk has in place an anti-corruption policy and adequate internal controls, ethics and compliance programmes and measures for preventing and detecting bribery. Please refer to the Governance and Business ethics chapters in the Sustainability Report 2023. In addition, none of Maersk’s senior management, including the senior management of its subsidiaries, has been convicted in court of corruption.
</t>
    </r>
    <r>
      <rPr>
        <u/>
        <sz val="9"/>
        <color rgb="FF000000"/>
        <rFont val="Maersk Text"/>
      </rPr>
      <t xml:space="preserve">Taxation: </t>
    </r>
    <r>
      <rPr>
        <sz val="9"/>
        <color rgb="FF000000"/>
        <rFont val="Maersk Text"/>
      </rPr>
      <t xml:space="preserve">Tax is treated as an important topic of oversight, anchored with the highest governing bodies in Maersk, and the company has put in place adequate tax risk management strategies and processes as outlined in OECD MNE Guidelines covering tax. Furthermore, the company has not been found guilty of tax evasion.
</t>
    </r>
    <r>
      <rPr>
        <u/>
        <sz val="9"/>
        <color rgb="FF000000"/>
        <rFont val="Maersk Text"/>
      </rPr>
      <t xml:space="preserve">Fair competition: </t>
    </r>
    <r>
      <rPr>
        <sz val="9"/>
        <color rgb="FF000000"/>
        <rFont val="Maersk Text"/>
      </rPr>
      <t>The company promotes employee awareness of the importance of compliance with all applicable competition laws and regulations and does train senior management in relation to competition issues. Compliance with competition laws and regulations is a core part of Maersk’s Code of Conduct, which Maersk employees are trained in every year. Moreover, none of Maersk’s senior management members, including the senior management members of its subsidiaries, has been found in breach of competition laws.</t>
    </r>
  </si>
  <si>
    <r>
      <rPr>
        <i/>
        <u/>
        <sz val="9"/>
        <color theme="1"/>
        <rFont val="Maersk Text"/>
      </rPr>
      <t xml:space="preserve">Ocean
</t>
    </r>
    <r>
      <rPr>
        <i/>
        <sz val="9"/>
        <color theme="1"/>
        <rFont val="Maersk Text"/>
      </rPr>
      <t>The results of Maersk’s taxonomy screening for 2023 confirm that the company has significant opportunity to substantially contribute towards climate change mitigation, and that it is in its early stages of the journey to decarbonise its end-to-end value chain. Hence, we see a high share of eligible revenue, Capex and Opex, but a significantly lower share of revenue, Capex and Opex related to taxonomy-aligned activities. Over the coming years, we expect to see a modest gradual increase of taxonomy-aligned revenue and a continued steady increase in the taxonomy-aligned Capex in line with our decarbonisation strategy.</t>
    </r>
  </si>
  <si>
    <t>Containers lost at sea is based on the recorded number of containers (independent of size) lost at sea during the year. This includes containers lost at sea from own and time-chartered vessels but does not include containers falling overboard in ports and other cases where containers will be picked up.</t>
  </si>
  <si>
    <t>Share of aligned, eligible but not aligned and non-eligible revenue</t>
  </si>
  <si>
    <t>Share of aligned, eligible but not aligned and non-eligible capex</t>
  </si>
  <si>
    <t>Share of aligned, eligible but not aligned and non-eligible opex</t>
  </si>
  <si>
    <t>The Ocean Cleanup</t>
  </si>
  <si>
    <t>2023 was the milestone 5th year anniversary of Maersk’s support of The Ocean Cleanup, providing offshore and logistics support for cleanup systems to rid the world’s oceans and major rivers of plastic pollution.</t>
  </si>
  <si>
    <r>
      <rPr>
        <b/>
        <sz val="9"/>
        <color theme="7"/>
        <rFont val="Maersk Text"/>
      </rPr>
      <t>External assurance</t>
    </r>
    <r>
      <rPr>
        <sz val="9"/>
        <color theme="1"/>
        <rFont val="Maersk Text"/>
      </rPr>
      <t xml:space="preserve">
Please refer to the Independent limited assurance report on page 63 in the Sustainability Report 2023 for more information about PwC's limited assurance. The accounting policies for how the ESG data has been prepared, is also found in the Sustainability Report 2023, on pages 55-61.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</si>
</sst>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
    <numFmt numFmtId="167" formatCode="0.0%"/>
    <numFmt numFmtId="168" formatCode="_-* #,##0_-;\-* #,##0_-;_-* &quot;-&quot;??_-;_-@_-"/>
  </numFmts>
  <fonts count="141">
    <font>
      <sz val="11"/>
      <color theme="1"/>
      <name val="Verdana"/>
      <family val="2"/>
      <scheme val="minor"/>
    </font>
    <font>
      <sz val="11"/>
      <color theme="1"/>
      <name val="Verdana"/>
      <family val="2"/>
      <scheme val="minor"/>
    </font>
    <font>
      <sz val="9"/>
      <name val="Maersk Text"/>
      <family val="3"/>
    </font>
    <font>
      <sz val="9"/>
      <color rgb="FF000000"/>
      <name val="Maersk Text"/>
      <family val="3"/>
    </font>
    <font>
      <i/>
      <sz val="9"/>
      <color rgb="FF000000"/>
      <name val="Maersk Text"/>
      <family val="3"/>
    </font>
    <font>
      <b/>
      <sz val="9"/>
      <color rgb="FF000000"/>
      <name val="Maersk Text"/>
      <family val="3"/>
    </font>
    <font>
      <sz val="11"/>
      <color theme="1"/>
      <name val="Maersk Text"/>
      <family val="3"/>
    </font>
    <font>
      <b/>
      <sz val="11"/>
      <color theme="4"/>
      <name val="Maersk Headline"/>
      <family val="3"/>
    </font>
    <font>
      <sz val="11"/>
      <color theme="3"/>
      <name val="Maersk Text"/>
      <family val="3"/>
    </font>
    <font>
      <sz val="9"/>
      <color theme="0"/>
      <name val="Maersk Text"/>
      <family val="3"/>
    </font>
    <font>
      <sz val="9"/>
      <color theme="1"/>
      <name val="Maersk Text"/>
      <family val="3"/>
    </font>
    <font>
      <sz val="11"/>
      <color theme="3"/>
      <name val="Verdana"/>
      <family val="2"/>
      <scheme val="minor"/>
    </font>
    <font>
      <sz val="11"/>
      <color theme="4"/>
      <name val="Maersk Headline"/>
      <family val="3"/>
    </font>
    <font>
      <b/>
      <sz val="11"/>
      <color theme="7"/>
      <name val="Maersk Headline"/>
      <family val="3"/>
    </font>
    <font>
      <sz val="11"/>
      <color theme="7"/>
      <name val="Verdana"/>
      <family val="2"/>
      <scheme val="minor"/>
    </font>
    <font>
      <b/>
      <sz val="9"/>
      <color theme="1"/>
      <name val="Maersk Text"/>
      <family val="3"/>
    </font>
    <font>
      <sz val="11"/>
      <color theme="7"/>
      <name val="Maersk Text"/>
      <family val="3"/>
    </font>
    <font>
      <b/>
      <sz val="9"/>
      <color theme="7"/>
      <name val="Maersk Text"/>
      <family val="3"/>
    </font>
    <font>
      <i/>
      <sz val="9"/>
      <color theme="1"/>
      <name val="Maersk Text"/>
      <family val="3"/>
    </font>
    <font>
      <i/>
      <sz val="9"/>
      <color theme="4"/>
      <name val="Maersk Text"/>
      <family val="3"/>
    </font>
    <font>
      <b/>
      <sz val="12"/>
      <color theme="7"/>
      <name val="Maersk Headline"/>
      <family val="3"/>
    </font>
    <font>
      <i/>
      <sz val="11"/>
      <color theme="3"/>
      <name val="Verdana"/>
      <family val="2"/>
      <scheme val="minor"/>
    </font>
    <font>
      <sz val="9"/>
      <color theme="1" tint="0.499984740745262"/>
      <name val="Maersk Text"/>
      <family val="3"/>
    </font>
    <font>
      <i/>
      <sz val="9"/>
      <color theme="3"/>
      <name val="Maersk Text"/>
      <family val="3"/>
    </font>
    <font>
      <sz val="9"/>
      <color rgb="FFFF0000"/>
      <name val="Maersk Text"/>
      <family val="3"/>
    </font>
    <font>
      <i/>
      <sz val="11"/>
      <color theme="1"/>
      <name val="Verdana"/>
      <family val="2"/>
      <scheme val="minor"/>
    </font>
    <font>
      <i/>
      <sz val="9"/>
      <name val="Maersk Text"/>
      <family val="3"/>
    </font>
    <font>
      <b/>
      <sz val="11"/>
      <color theme="3"/>
      <name val="Verdana"/>
      <family val="2"/>
      <scheme val="minor"/>
    </font>
    <font>
      <sz val="11"/>
      <color rgb="FFFF0000"/>
      <name val="Verdana"/>
      <family val="2"/>
      <scheme val="minor"/>
    </font>
    <font>
      <b/>
      <sz val="11"/>
      <color rgb="FFFF0000"/>
      <name val="Verdana"/>
      <family val="2"/>
      <scheme val="minor"/>
    </font>
    <font>
      <sz val="9"/>
      <color theme="3"/>
      <name val="Maersk Text"/>
      <family val="3"/>
    </font>
    <font>
      <sz val="9"/>
      <color theme="7"/>
      <name val="Maersk Text"/>
      <family val="3"/>
    </font>
    <font>
      <u/>
      <sz val="11"/>
      <color theme="10"/>
      <name val="Verdana"/>
      <family val="2"/>
      <scheme val="minor"/>
    </font>
    <font>
      <i/>
      <u/>
      <sz val="9"/>
      <color theme="1"/>
      <name val="Maersk Text"/>
      <family val="3"/>
    </font>
    <font>
      <sz val="8"/>
      <color theme="3"/>
      <name val="Verdana"/>
      <family val="2"/>
      <scheme val="minor"/>
    </font>
    <font>
      <sz val="8"/>
      <color theme="3"/>
      <name val="Maersk Text"/>
      <family val="3"/>
    </font>
    <font>
      <sz val="9"/>
      <color theme="1"/>
      <name val="Maersk Headline"/>
      <family val="3"/>
    </font>
    <font>
      <sz val="11"/>
      <color theme="1"/>
      <name val="Maersk Headline"/>
      <family val="3"/>
    </font>
    <font>
      <sz val="12"/>
      <color theme="1"/>
      <name val="Maersk Headline"/>
      <family val="3"/>
    </font>
    <font>
      <sz val="7"/>
      <color theme="6"/>
      <name val="Verdana"/>
      <family val="2"/>
      <scheme val="minor"/>
    </font>
    <font>
      <sz val="9"/>
      <color theme="6"/>
      <name val="Maersk Text"/>
      <family val="3"/>
    </font>
    <font>
      <sz val="14"/>
      <color rgb="FF000000"/>
      <name val="Times New Roman"/>
      <family val="1"/>
    </font>
    <font>
      <b/>
      <sz val="14"/>
      <color theme="7"/>
      <name val="Maersk Text"/>
      <family val="3"/>
    </font>
    <font>
      <i/>
      <sz val="9"/>
      <color theme="7"/>
      <name val="Maersk Text"/>
      <family val="3"/>
    </font>
    <font>
      <i/>
      <u/>
      <sz val="9"/>
      <color theme="7"/>
      <name val="Maersk Text"/>
      <family val="3"/>
    </font>
    <font>
      <sz val="11"/>
      <color theme="6"/>
      <name val="Verdana"/>
      <family val="2"/>
      <scheme val="minor"/>
    </font>
    <font>
      <b/>
      <sz val="16"/>
      <color theme="7"/>
      <name val="Maersk Text"/>
      <family val="3"/>
    </font>
    <font>
      <b/>
      <sz val="16"/>
      <color theme="7"/>
      <name val="Maersk Headline"/>
      <family val="3"/>
    </font>
    <font>
      <b/>
      <sz val="16"/>
      <color theme="4"/>
      <name val="Maersk Headline"/>
      <family val="3"/>
    </font>
    <font>
      <sz val="11"/>
      <color theme="4"/>
      <name val="Maersk Text"/>
      <family val="3"/>
    </font>
    <font>
      <sz val="14"/>
      <color theme="1"/>
      <name val="Verdana"/>
      <family val="2"/>
      <scheme val="major"/>
    </font>
    <font>
      <b/>
      <sz val="9"/>
      <color theme="0"/>
      <name val="Maersk Text"/>
      <family val="3"/>
    </font>
    <font>
      <sz val="9"/>
      <color theme="0" tint="-0.14999847407452621"/>
      <name val="Maersk Text"/>
      <family val="3"/>
    </font>
    <font>
      <sz val="9"/>
      <color theme="0" tint="-0.499984740745262"/>
      <name val="Maersk Text"/>
      <family val="3"/>
    </font>
    <font>
      <sz val="11"/>
      <name val="Verdana"/>
      <family val="2"/>
      <scheme val="minor"/>
    </font>
    <font>
      <sz val="11"/>
      <color theme="6"/>
      <name val="Maersk Text"/>
      <family val="3"/>
    </font>
    <font>
      <b/>
      <sz val="9"/>
      <name val="Maersk Text"/>
      <family val="3"/>
    </font>
    <font>
      <sz val="11"/>
      <color rgb="FFFF00FF"/>
      <name val="Verdana"/>
      <family val="2"/>
      <scheme val="minor"/>
    </font>
    <font>
      <sz val="8"/>
      <color rgb="FFFF00FF"/>
      <name val="Maersk Text"/>
      <family val="3"/>
    </font>
    <font>
      <sz val="9"/>
      <color rgb="FFFF00FF"/>
      <name val="Maersk Text"/>
      <family val="3"/>
    </font>
    <font>
      <sz val="11"/>
      <color rgb="FFFF00FF"/>
      <name val="Maersk Text"/>
      <family val="3"/>
    </font>
    <font>
      <sz val="7"/>
      <color rgb="FFFF00FF"/>
      <name val="Verdana"/>
      <family val="2"/>
      <scheme val="minor"/>
    </font>
    <font>
      <b/>
      <sz val="11"/>
      <color rgb="FFFF00FF"/>
      <name val="Verdana"/>
      <family val="2"/>
      <scheme val="minor"/>
    </font>
    <font>
      <i/>
      <sz val="11"/>
      <color rgb="FFFF00FF"/>
      <name val="Verdana"/>
      <family val="2"/>
      <scheme val="minor"/>
    </font>
    <font>
      <sz val="11"/>
      <color theme="9"/>
      <name val="Maersk Text"/>
      <family val="3"/>
    </font>
    <font>
      <sz val="7"/>
      <color theme="3"/>
      <name val="Verdana"/>
      <family val="2"/>
      <scheme val="minor"/>
    </font>
    <font>
      <sz val="9"/>
      <color theme="1"/>
      <name val="Maersk Text"/>
    </font>
    <font>
      <i/>
      <sz val="9"/>
      <color theme="1"/>
      <name val="Maersk Text"/>
    </font>
    <font>
      <sz val="9"/>
      <name val="Verdana"/>
      <family val="2"/>
      <scheme val="minor"/>
    </font>
    <font>
      <sz val="8"/>
      <name val="Verdana"/>
      <family val="2"/>
      <scheme val="minor"/>
    </font>
    <font>
      <sz val="9"/>
      <name val="Maersk Text"/>
    </font>
    <font>
      <b/>
      <sz val="9"/>
      <color theme="7"/>
      <name val="Maersk Text"/>
    </font>
    <font>
      <u/>
      <sz val="9"/>
      <name val="Maersk Text"/>
    </font>
    <font>
      <sz val="8"/>
      <color theme="9" tint="-0.499984740745262"/>
      <name val="Maersk Text"/>
      <family val="3"/>
    </font>
    <font>
      <sz val="11"/>
      <color theme="9" tint="-0.499984740745262"/>
      <name val="Verdana"/>
      <family val="2"/>
      <scheme val="minor"/>
    </font>
    <font>
      <sz val="9"/>
      <color theme="4"/>
      <name val="Maersk Headline"/>
    </font>
    <font>
      <u/>
      <sz val="9"/>
      <color theme="1"/>
      <name val="Maersk Text"/>
    </font>
    <font>
      <sz val="11"/>
      <color rgb="FF000000"/>
      <name val="Verdana"/>
      <family val="2"/>
    </font>
    <font>
      <sz val="11"/>
      <color theme="1"/>
      <name val="Maersk Text"/>
    </font>
    <font>
      <sz val="16"/>
      <color theme="4"/>
      <name val="Maersk Headline"/>
    </font>
    <font>
      <i/>
      <u/>
      <sz val="9"/>
      <color theme="1"/>
      <name val="Maersk Text"/>
    </font>
    <font>
      <sz val="9"/>
      <color theme="1" tint="0.499984740745262"/>
      <name val="Maersk Text"/>
    </font>
    <font>
      <b/>
      <sz val="11"/>
      <color theme="7"/>
      <name val="Maersk Headline"/>
    </font>
    <font>
      <sz val="11"/>
      <color theme="7"/>
      <name val="Maersk Headline"/>
    </font>
    <font>
      <u/>
      <sz val="9"/>
      <color theme="1"/>
      <name val="Maersk Text"/>
      <family val="3"/>
    </font>
    <font>
      <sz val="11"/>
      <name val="Maersk Text"/>
    </font>
    <font>
      <b/>
      <sz val="9"/>
      <name val="Maersk Text"/>
    </font>
    <font>
      <b/>
      <sz val="9"/>
      <color theme="1"/>
      <name val="Maersk Text"/>
    </font>
    <font>
      <sz val="9"/>
      <color theme="0" tint="-0.499984740745262"/>
      <name val="Maersk Text"/>
    </font>
    <font>
      <sz val="9"/>
      <color theme="3"/>
      <name val="Maersk Text"/>
    </font>
    <font>
      <sz val="9"/>
      <color theme="1"/>
      <name val="Verdana"/>
      <family val="2"/>
      <scheme val="minor"/>
    </font>
    <font>
      <b/>
      <sz val="16"/>
      <color rgb="FF64B2D4"/>
      <name val="Maersk Headline"/>
      <family val="3"/>
    </font>
    <font>
      <sz val="11"/>
      <color rgb="FF000000"/>
      <name val="Maersk Text"/>
      <family val="3"/>
    </font>
    <font>
      <sz val="9"/>
      <color rgb="FFFFFFFF"/>
      <name val="Maersk Text"/>
      <family val="3"/>
    </font>
    <font>
      <b/>
      <sz val="11"/>
      <color theme="4"/>
      <name val="Maersk Headline"/>
    </font>
    <font>
      <i/>
      <u/>
      <sz val="9"/>
      <color theme="1"/>
      <name val="Maersk Headline"/>
    </font>
    <font>
      <sz val="11"/>
      <color theme="3"/>
      <name val="Maersk Text"/>
    </font>
    <font>
      <sz val="16"/>
      <color rgb="FFFF0000"/>
      <name val="Verdana"/>
      <family val="2"/>
      <scheme val="minor"/>
    </font>
    <font>
      <sz val="18"/>
      <color rgb="FFFF0000"/>
      <name val="Verdana"/>
      <family val="2"/>
      <scheme val="minor"/>
    </font>
    <font>
      <sz val="11"/>
      <color rgb="FFFF0000"/>
      <name val="Maersk Text"/>
      <family val="3"/>
    </font>
    <font>
      <sz val="11"/>
      <color rgb="FF002060"/>
      <name val="Maersk Headline"/>
      <family val="3"/>
    </font>
    <font>
      <b/>
      <sz val="9"/>
      <color theme="0"/>
      <name val="Maersk Text"/>
    </font>
    <font>
      <sz val="14"/>
      <color theme="3"/>
      <name val="Verdana"/>
      <family val="2"/>
      <scheme val="minor"/>
    </font>
    <font>
      <sz val="16"/>
      <color theme="3"/>
      <name val="Verdana"/>
      <family val="2"/>
      <scheme val="minor"/>
    </font>
    <font>
      <sz val="16"/>
      <color theme="3"/>
      <name val="Maersk Headline"/>
    </font>
    <font>
      <sz val="11"/>
      <color rgb="FF063656"/>
      <name val="Verdana"/>
      <family val="2"/>
      <scheme val="minor"/>
    </font>
    <font>
      <u/>
      <sz val="11"/>
      <color theme="1"/>
      <name val="Maersk Text"/>
    </font>
    <font>
      <i/>
      <sz val="8"/>
      <color theme="1"/>
      <name val="Maersk Text"/>
    </font>
    <font>
      <sz val="9"/>
      <color theme="0"/>
      <name val="Maersk Text"/>
    </font>
    <font>
      <i/>
      <u/>
      <sz val="9"/>
      <name val="Maersk Text"/>
    </font>
    <font>
      <i/>
      <sz val="11"/>
      <color theme="1"/>
      <name val="Maersk Text"/>
    </font>
    <font>
      <i/>
      <u/>
      <sz val="9"/>
      <color theme="0"/>
      <name val="Maersk Text"/>
    </font>
    <font>
      <i/>
      <sz val="11"/>
      <color rgb="FFFF00FF"/>
      <name val="Maersk Text"/>
    </font>
    <font>
      <i/>
      <sz val="11"/>
      <color theme="1"/>
      <name val="Maersk Text"/>
      <family val="3"/>
    </font>
    <font>
      <i/>
      <u/>
      <sz val="9"/>
      <color theme="0"/>
      <name val="Maersk Text"/>
      <family val="3"/>
    </font>
    <font>
      <i/>
      <u/>
      <sz val="9"/>
      <name val="Maersk Text"/>
      <family val="3"/>
    </font>
    <font>
      <i/>
      <sz val="11"/>
      <color theme="3"/>
      <name val="Maersk Text"/>
      <family val="3"/>
    </font>
    <font>
      <i/>
      <sz val="9"/>
      <color theme="0"/>
      <name val="Maersk Text"/>
      <family val="3"/>
    </font>
    <font>
      <sz val="11"/>
      <color theme="5"/>
      <name val="Maersk Headline"/>
    </font>
    <font>
      <i/>
      <sz val="9"/>
      <color rgb="FFFFFFFF"/>
      <name val="Maersk Text"/>
    </font>
    <font>
      <sz val="11"/>
      <color rgb="FFFF0000"/>
      <name val="Maersk Text"/>
    </font>
    <font>
      <i/>
      <sz val="11"/>
      <color rgb="FF000000"/>
      <name val="Maersk Text"/>
    </font>
    <font>
      <sz val="11"/>
      <color rgb="FFFF00FF"/>
      <name val="Maersk Text"/>
    </font>
    <font>
      <i/>
      <sz val="11"/>
      <color rgb="FFFF00FF"/>
      <name val="Maersk Text"/>
      <family val="3"/>
    </font>
    <font>
      <i/>
      <u/>
      <sz val="9"/>
      <color theme="4"/>
      <name val="Maersk Text"/>
      <family val="3"/>
    </font>
    <font>
      <sz val="9"/>
      <color rgb="FFFF00FF"/>
      <name val="Maersk Text"/>
    </font>
    <font>
      <i/>
      <sz val="8"/>
      <color theme="1"/>
      <name val="Maersk"/>
    </font>
    <font>
      <b/>
      <sz val="9"/>
      <color rgb="FF003E5E"/>
      <name val="Maersk Text"/>
    </font>
    <font>
      <sz val="9"/>
      <color rgb="FF000000"/>
      <name val="Maersk Text"/>
    </font>
    <font>
      <b/>
      <sz val="9"/>
      <color rgb="FF000000"/>
      <name val="Maersk Text"/>
    </font>
    <font>
      <sz val="9"/>
      <color rgb="FFD62D23"/>
      <name val="Maersk Text"/>
    </font>
    <font>
      <b/>
      <sz val="16"/>
      <color theme="7"/>
      <name val="Maersk Headline"/>
    </font>
    <font>
      <sz val="8"/>
      <color theme="1"/>
      <name val="Maersk Text"/>
    </font>
    <font>
      <sz val="9"/>
      <color rgb="FFFF00FF"/>
      <name val="Verdana"/>
      <family val="2"/>
      <scheme val="minor"/>
    </font>
    <font>
      <sz val="10"/>
      <color theme="1"/>
      <name val="Maersk Text"/>
      <family val="3"/>
    </font>
    <font>
      <sz val="10"/>
      <color theme="1"/>
      <name val="Maersk Text"/>
    </font>
    <font>
      <sz val="10"/>
      <color theme="1"/>
      <name val="Verdana"/>
      <family val="2"/>
      <scheme val="minor"/>
    </font>
    <font>
      <u/>
      <sz val="10"/>
      <name val="Maersk Text"/>
    </font>
    <font>
      <sz val="10"/>
      <name val="Maersk Text"/>
    </font>
    <font>
      <b/>
      <sz val="10"/>
      <color theme="7"/>
      <name val="Maersk Headline"/>
    </font>
    <font>
      <u/>
      <sz val="9"/>
      <color rgb="FF000000"/>
      <name val="Maersk Text"/>
    </font>
  </fonts>
  <fills count="2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FFFF"/>
        <bgColor indexed="64"/>
      </patternFill>
    </fill>
    <fill>
      <patternFill patternType="solid">
        <fgColor theme="4"/>
        <bgColor indexed="64"/>
      </patternFill>
    </fill>
    <fill>
      <patternFill patternType="solid">
        <fgColor theme="2" tint="0.39997558519241921"/>
        <bgColor indexed="64"/>
      </patternFill>
    </fill>
    <fill>
      <patternFill patternType="solid">
        <fgColor theme="2" tint="0.79998168889431442"/>
        <bgColor indexed="64"/>
      </patternFill>
    </fill>
    <fill>
      <patternFill patternType="solid">
        <fgColor rgb="FF003E5E"/>
        <bgColor rgb="FF000000"/>
      </patternFill>
    </fill>
    <fill>
      <patternFill patternType="solid">
        <fgColor theme="0"/>
        <bgColor rgb="FF000000"/>
      </patternFill>
    </fill>
    <fill>
      <patternFill patternType="solid">
        <fgColor rgb="FF052941"/>
        <bgColor indexed="64"/>
      </patternFill>
    </fill>
    <fill>
      <patternFill patternType="solid">
        <fgColor theme="7"/>
        <bgColor rgb="FF000000"/>
      </patternFill>
    </fill>
    <fill>
      <patternFill patternType="solid">
        <fgColor rgb="FFF6F6F6"/>
        <bgColor indexed="64"/>
      </patternFill>
    </fill>
    <fill>
      <patternFill patternType="solid">
        <fgColor rgb="FF063656"/>
        <bgColor indexed="64"/>
      </patternFill>
    </fill>
    <fill>
      <patternFill patternType="solid">
        <fgColor rgb="FFF6F6F6"/>
        <bgColor rgb="FF000000"/>
      </patternFill>
    </fill>
    <fill>
      <patternFill patternType="solid">
        <fgColor rgb="FFF8F8F8"/>
        <bgColor indexed="64"/>
      </patternFill>
    </fill>
    <fill>
      <patternFill patternType="solid">
        <fgColor rgb="FFFFFFFF"/>
        <bgColor rgb="FF000000"/>
      </patternFill>
    </fill>
    <fill>
      <patternFill patternType="solid">
        <fgColor rgb="FFF8F8F8"/>
        <bgColor rgb="FF000000"/>
      </patternFill>
    </fill>
    <fill>
      <patternFill patternType="solid">
        <fgColor theme="5"/>
        <bgColor indexed="64"/>
      </patternFill>
    </fill>
    <fill>
      <patternFill patternType="solid">
        <fgColor theme="0" tint="-4.9989318521683403E-2"/>
        <bgColor indexed="64"/>
      </patternFill>
    </fill>
  </fills>
  <borders count="201">
    <border>
      <left/>
      <right/>
      <top/>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bottom/>
      <diagonal/>
    </border>
    <border>
      <left/>
      <right style="thin">
        <color theme="7"/>
      </right>
      <top/>
      <bottom/>
      <diagonal/>
    </border>
    <border>
      <left style="thin">
        <color theme="7"/>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7"/>
      </left>
      <right/>
      <top style="thin">
        <color theme="7"/>
      </top>
      <bottom style="thin">
        <color theme="0" tint="-4.9989318521683403E-2"/>
      </bottom>
      <diagonal/>
    </border>
    <border>
      <left/>
      <right/>
      <top style="thin">
        <color theme="7"/>
      </top>
      <bottom style="thin">
        <color theme="0" tint="-4.9989318521683403E-2"/>
      </bottom>
      <diagonal/>
    </border>
    <border>
      <left/>
      <right style="thin">
        <color theme="7"/>
      </right>
      <top style="thin">
        <color theme="7"/>
      </top>
      <bottom style="thin">
        <color theme="0" tint="-4.9989318521683403E-2"/>
      </bottom>
      <diagonal/>
    </border>
    <border>
      <left style="thin">
        <color theme="7"/>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7"/>
      </right>
      <top style="thin">
        <color theme="0" tint="-4.9989318521683403E-2"/>
      </top>
      <bottom style="thin">
        <color theme="0" tint="-4.9989318521683403E-2"/>
      </bottom>
      <diagonal/>
    </border>
    <border>
      <left style="thin">
        <color theme="7"/>
      </left>
      <right/>
      <top style="thin">
        <color theme="0" tint="-4.9989318521683403E-2"/>
      </top>
      <bottom/>
      <diagonal/>
    </border>
    <border>
      <left/>
      <right/>
      <top style="thin">
        <color theme="0" tint="-4.9989318521683403E-2"/>
      </top>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
      <left style="thin">
        <color theme="7"/>
      </left>
      <right/>
      <top style="thin">
        <color theme="7"/>
      </top>
      <bottom style="dotted">
        <color theme="7"/>
      </bottom>
      <diagonal/>
    </border>
    <border>
      <left/>
      <right/>
      <top style="thin">
        <color theme="7"/>
      </top>
      <bottom style="dotted">
        <color theme="7"/>
      </bottom>
      <diagonal/>
    </border>
    <border>
      <left style="thin">
        <color theme="7"/>
      </left>
      <right/>
      <top/>
      <bottom style="thin">
        <color theme="0" tint="-4.9989318521683403E-2"/>
      </bottom>
      <diagonal/>
    </border>
    <border>
      <left/>
      <right/>
      <top/>
      <bottom style="thin">
        <color theme="0" tint="-4.9989318521683403E-2"/>
      </bottom>
      <diagonal/>
    </border>
    <border>
      <left/>
      <right style="thin">
        <color theme="7"/>
      </right>
      <top/>
      <bottom style="thin">
        <color theme="0" tint="-4.9989318521683403E-2"/>
      </bottom>
      <diagonal/>
    </border>
    <border>
      <left style="thin">
        <color theme="7"/>
      </left>
      <right/>
      <top style="thin">
        <color theme="0" tint="-4.9989318521683403E-2"/>
      </top>
      <bottom style="thin">
        <color indexed="64"/>
      </bottom>
      <diagonal/>
    </border>
    <border>
      <left/>
      <right/>
      <top style="thin">
        <color theme="0" tint="-4.9989318521683403E-2"/>
      </top>
      <bottom style="thin">
        <color indexed="64"/>
      </bottom>
      <diagonal/>
    </border>
    <border>
      <left style="thin">
        <color theme="7"/>
      </left>
      <right style="thin">
        <color theme="7"/>
      </right>
      <top style="thin">
        <color theme="0" tint="-4.9989318521683403E-2"/>
      </top>
      <bottom style="thin">
        <color theme="7"/>
      </bottom>
      <diagonal/>
    </border>
    <border>
      <left style="thin">
        <color theme="7"/>
      </left>
      <right/>
      <top style="thin">
        <color theme="0" tint="-4.9989318521683403E-2"/>
      </top>
      <bottom style="thin">
        <color theme="7"/>
      </bottom>
      <diagonal/>
    </border>
    <border>
      <left/>
      <right/>
      <top style="thin">
        <color theme="0" tint="-4.9989318521683403E-2"/>
      </top>
      <bottom style="thin">
        <color theme="7"/>
      </bottom>
      <diagonal/>
    </border>
    <border>
      <left/>
      <right style="thin">
        <color theme="7"/>
      </right>
      <top style="thin">
        <color theme="0" tint="-4.9989318521683403E-2"/>
      </top>
      <bottom style="thin">
        <color theme="7"/>
      </bottom>
      <diagonal/>
    </border>
    <border>
      <left style="thin">
        <color theme="7"/>
      </left>
      <right style="thin">
        <color theme="7"/>
      </right>
      <top style="thin">
        <color theme="0" tint="-4.9989318521683403E-2"/>
      </top>
      <bottom style="thin">
        <color theme="0" tint="-4.9989318521683403E-2"/>
      </bottom>
      <diagonal/>
    </border>
    <border>
      <left style="thin">
        <color theme="7"/>
      </left>
      <right style="thin">
        <color theme="7"/>
      </right>
      <top style="thin">
        <color theme="7"/>
      </top>
      <bottom style="thin">
        <color theme="0" tint="-4.9989318521683403E-2"/>
      </bottom>
      <diagonal/>
    </border>
    <border>
      <left style="thin">
        <color theme="7"/>
      </left>
      <right style="thin">
        <color theme="7"/>
      </right>
      <top style="thin">
        <color theme="0" tint="-4.9989318521683403E-2"/>
      </top>
      <bottom/>
      <diagonal/>
    </border>
    <border>
      <left style="thin">
        <color theme="7"/>
      </left>
      <right style="thin">
        <color theme="7"/>
      </right>
      <top/>
      <bottom style="thin">
        <color theme="0" tint="-4.9989318521683403E-2"/>
      </bottom>
      <diagonal/>
    </border>
    <border>
      <left style="thin">
        <color theme="7"/>
      </left>
      <right style="thin">
        <color theme="7"/>
      </right>
      <top style="thin">
        <color theme="7"/>
      </top>
      <bottom style="thin">
        <color theme="7"/>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dotted">
        <color theme="7"/>
      </top>
      <bottom style="dotted">
        <color theme="7"/>
      </bottom>
      <diagonal/>
    </border>
    <border>
      <left/>
      <right/>
      <top style="dotted">
        <color theme="7"/>
      </top>
      <bottom style="dotted">
        <color theme="7"/>
      </bottom>
      <diagonal/>
    </border>
    <border>
      <left style="thin">
        <color theme="7"/>
      </left>
      <right style="thin">
        <color theme="7"/>
      </right>
      <top style="thin">
        <color theme="0" tint="-4.9989318521683403E-2"/>
      </top>
      <bottom style="thin">
        <color indexed="64"/>
      </bottom>
      <diagonal/>
    </border>
    <border>
      <left style="thin">
        <color indexed="64"/>
      </left>
      <right/>
      <top style="thin">
        <color theme="0" tint="-4.9989318521683403E-2"/>
      </top>
      <bottom style="thin">
        <color theme="0" tint="-4.9989318521683403E-2"/>
      </bottom>
      <diagonal/>
    </border>
    <border>
      <left style="thin">
        <color theme="0" tint="-4.9989318521683403E-2"/>
      </left>
      <right/>
      <top style="thin">
        <color theme="7"/>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7"/>
      </left>
      <right/>
      <top style="thin">
        <color theme="7"/>
      </top>
      <bottom style="thin">
        <color indexed="64"/>
      </bottom>
      <diagonal/>
    </border>
    <border>
      <left/>
      <right/>
      <top style="thin">
        <color theme="7"/>
      </top>
      <bottom style="thin">
        <color indexed="64"/>
      </bottom>
      <diagonal/>
    </border>
    <border>
      <left/>
      <right style="thin">
        <color theme="7"/>
      </right>
      <top style="thin">
        <color theme="7"/>
      </top>
      <bottom style="thin">
        <color indexed="64"/>
      </bottom>
      <diagonal/>
    </border>
    <border>
      <left/>
      <right/>
      <top/>
      <bottom style="thin">
        <color indexed="64"/>
      </bottom>
      <diagonal/>
    </border>
    <border>
      <left style="thin">
        <color theme="7"/>
      </left>
      <right style="thin">
        <color theme="7"/>
      </right>
      <top style="thin">
        <color theme="7"/>
      </top>
      <bottom style="thin">
        <color indexed="64"/>
      </bottom>
      <diagonal/>
    </border>
    <border>
      <left/>
      <right/>
      <top style="thin">
        <color auto="1"/>
      </top>
      <bottom/>
      <diagonal/>
    </border>
    <border>
      <left/>
      <right style="thin">
        <color indexed="64"/>
      </right>
      <top/>
      <bottom/>
      <diagonal/>
    </border>
    <border>
      <left/>
      <right style="thin">
        <color indexed="64"/>
      </right>
      <top style="thin">
        <color theme="7"/>
      </top>
      <bottom style="thin">
        <color theme="0" tint="-4.9989318521683403E-2"/>
      </bottom>
      <diagonal/>
    </border>
    <border>
      <left/>
      <right style="thin">
        <color indexed="64"/>
      </right>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style="thin">
        <color indexed="64"/>
      </right>
      <top style="thin">
        <color theme="0" tint="-4.9989318521683403E-2"/>
      </top>
      <bottom style="thin">
        <color theme="7"/>
      </bottom>
      <diagonal/>
    </border>
    <border>
      <left/>
      <right style="thin">
        <color indexed="64"/>
      </right>
      <top style="thin">
        <color theme="7"/>
      </top>
      <bottom style="thin">
        <color theme="7"/>
      </bottom>
      <diagonal/>
    </border>
    <border>
      <left/>
      <right/>
      <top style="thin">
        <color theme="0" tint="-4.9989318521683403E-2"/>
      </top>
      <bottom style="medium">
        <color indexed="64"/>
      </bottom>
      <diagonal/>
    </border>
    <border>
      <left/>
      <right/>
      <top/>
      <bottom style="thin">
        <color theme="0" tint="-0.14996795556505021"/>
      </bottom>
      <diagonal/>
    </border>
    <border>
      <left style="thin">
        <color theme="7"/>
      </left>
      <right/>
      <top style="thin">
        <color theme="0" tint="-4.9989318521683403E-2"/>
      </top>
      <bottom style="dotted">
        <color indexed="64"/>
      </bottom>
      <diagonal/>
    </border>
    <border>
      <left/>
      <right/>
      <top style="thin">
        <color theme="0" tint="-4.9989318521683403E-2"/>
      </top>
      <bottom style="dotted">
        <color indexed="64"/>
      </bottom>
      <diagonal/>
    </border>
    <border>
      <left/>
      <right style="thin">
        <color theme="7"/>
      </right>
      <top style="thin">
        <color theme="0" tint="-4.9989318521683403E-2"/>
      </top>
      <bottom style="dotted">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1"/>
      </right>
      <top style="thin">
        <color theme="0" tint="-4.9989318521683403E-2"/>
      </top>
      <bottom style="thin">
        <color theme="1"/>
      </bottom>
      <diagonal/>
    </border>
    <border>
      <left style="thin">
        <color theme="0" tint="-4.9989318521683403E-2"/>
      </left>
      <right style="thin">
        <color theme="0" tint="-4.9989318521683403E-2"/>
      </right>
      <top style="thin">
        <color theme="0" tint="-4.9989318521683403E-2"/>
      </top>
      <bottom style="thin">
        <color theme="1"/>
      </bottom>
      <diagonal/>
    </border>
    <border>
      <left/>
      <right/>
      <top style="thin">
        <color theme="1"/>
      </top>
      <bottom/>
      <diagonal/>
    </border>
    <border>
      <left style="thin">
        <color theme="1"/>
      </left>
      <right/>
      <top style="thin">
        <color theme="0" tint="-4.9989318521683403E-2"/>
      </top>
      <bottom style="thin">
        <color theme="0" tint="-4.9989318521683403E-2"/>
      </bottom>
      <diagonal/>
    </border>
    <border>
      <left style="thin">
        <color theme="1"/>
      </left>
      <right/>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4.9989318521683403E-2"/>
      </top>
      <bottom style="thin">
        <color theme="1"/>
      </bottom>
      <diagonal/>
    </border>
    <border>
      <left style="thin">
        <color theme="1"/>
      </left>
      <right style="thin">
        <color theme="1"/>
      </right>
      <top/>
      <bottom/>
      <diagonal/>
    </border>
    <border>
      <left/>
      <right style="thin">
        <color theme="1"/>
      </right>
      <top/>
      <bottom/>
      <diagonal/>
    </border>
    <border>
      <left style="thin">
        <color theme="1"/>
      </left>
      <right/>
      <top/>
      <bottom/>
      <diagonal/>
    </border>
    <border>
      <left style="thin">
        <color theme="1"/>
      </left>
      <right/>
      <top style="thin">
        <color theme="0" tint="-4.9989318521683403E-2"/>
      </top>
      <bottom style="thin">
        <color theme="1"/>
      </bottom>
      <diagonal/>
    </border>
    <border>
      <left style="thin">
        <color theme="1"/>
      </left>
      <right style="thin">
        <color theme="1"/>
      </right>
      <top style="thin">
        <color theme="1"/>
      </top>
      <bottom style="thin">
        <color theme="0" tint="-4.9989318521683403E-2"/>
      </bottom>
      <diagonal/>
    </border>
    <border>
      <left style="thin">
        <color theme="1"/>
      </left>
      <right style="thin">
        <color theme="1"/>
      </right>
      <top style="thin">
        <color theme="0" tint="-4.9989318521683403E-2"/>
      </top>
      <bottom style="thin">
        <color theme="0" tint="-4.9989318521683403E-2"/>
      </bottom>
      <diagonal/>
    </border>
    <border>
      <left style="thin">
        <color theme="1"/>
      </left>
      <right style="thin">
        <color theme="1"/>
      </right>
      <top style="thin">
        <color theme="0" tint="-4.9989318521683403E-2"/>
      </top>
      <bottom style="thin">
        <color theme="1"/>
      </bottom>
      <diagonal/>
    </border>
    <border>
      <left style="thin">
        <color theme="0" tint="-4.9989318521683403E-2"/>
      </left>
      <right style="thin">
        <color theme="0" tint="-4.9989318521683403E-2"/>
      </right>
      <top style="thin">
        <color theme="0" tint="-4.9989318521683403E-2"/>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thin">
        <color theme="0" tint="-4.9989318521683403E-2"/>
      </left>
      <right style="thin">
        <color theme="0" tint="-4.9989318521683403E-2"/>
      </right>
      <top style="dotted">
        <color theme="1"/>
      </top>
      <bottom style="dotted">
        <color theme="1"/>
      </bottom>
      <diagonal/>
    </border>
    <border>
      <left style="thin">
        <color theme="7"/>
      </left>
      <right/>
      <top style="dotted">
        <color theme="1"/>
      </top>
      <bottom style="dotted">
        <color theme="1"/>
      </bottom>
      <diagonal/>
    </border>
    <border>
      <left/>
      <right style="thin">
        <color theme="0" tint="-4.9989318521683403E-2"/>
      </right>
      <top style="thin">
        <color theme="0" tint="-4.9989318521683403E-2"/>
      </top>
      <bottom style="dotted">
        <color theme="1"/>
      </bottom>
      <diagonal/>
    </border>
    <border>
      <left style="thin">
        <color theme="7"/>
      </left>
      <right/>
      <top style="thin">
        <color theme="0" tint="-4.9989318521683403E-2"/>
      </top>
      <bottom style="dotted">
        <color theme="1"/>
      </bottom>
      <diagonal/>
    </border>
    <border>
      <left/>
      <right/>
      <top style="thin">
        <color theme="0" tint="-4.9989318521683403E-2"/>
      </top>
      <bottom style="dotted">
        <color theme="1"/>
      </bottom>
      <diagonal/>
    </border>
    <border>
      <left/>
      <right/>
      <top style="dotted">
        <color theme="7"/>
      </top>
      <bottom/>
      <diagonal/>
    </border>
    <border>
      <left style="thin">
        <color theme="1"/>
      </left>
      <right style="thin">
        <color theme="1"/>
      </right>
      <top style="thin">
        <color theme="1"/>
      </top>
      <bottom/>
      <diagonal/>
    </border>
    <border>
      <left/>
      <right style="thin">
        <color theme="0" tint="-4.9989318521683403E-2"/>
      </right>
      <top style="thin">
        <color theme="0" tint="-4.9989318521683403E-2"/>
      </top>
      <bottom style="thin">
        <color theme="1"/>
      </bottom>
      <diagonal/>
    </border>
    <border>
      <left style="thin">
        <color theme="7"/>
      </left>
      <right/>
      <top style="thin">
        <color theme="0" tint="-4.9989318521683403E-2"/>
      </top>
      <bottom style="thin">
        <color theme="1"/>
      </bottom>
      <diagonal/>
    </border>
    <border>
      <left/>
      <right/>
      <top/>
      <bottom style="thin">
        <color rgb="FF003E5E"/>
      </bottom>
      <diagonal/>
    </border>
    <border>
      <left style="thin">
        <color rgb="FF003E5E"/>
      </left>
      <right/>
      <top style="thin">
        <color rgb="FF003E5E"/>
      </top>
      <bottom style="thin">
        <color rgb="FF003E5E"/>
      </bottom>
      <diagonal/>
    </border>
    <border>
      <left/>
      <right style="thin">
        <color rgb="FF003E5E"/>
      </right>
      <top style="thin">
        <color rgb="FF003E5E"/>
      </top>
      <bottom style="thin">
        <color rgb="FF003E5E"/>
      </bottom>
      <diagonal/>
    </border>
    <border>
      <left/>
      <right/>
      <top style="thin">
        <color rgb="FF003E5E"/>
      </top>
      <bottom style="thin">
        <color rgb="FFF2F2F2"/>
      </bottom>
      <diagonal/>
    </border>
    <border>
      <left/>
      <right/>
      <top style="thin">
        <color rgb="FFF2F2F2"/>
      </top>
      <bottom style="thin">
        <color rgb="FFF2F2F2"/>
      </bottom>
      <diagonal/>
    </border>
    <border>
      <left style="thin">
        <color theme="7"/>
      </left>
      <right/>
      <top style="thin">
        <color indexed="64"/>
      </top>
      <bottom/>
      <diagonal/>
    </border>
    <border>
      <left/>
      <right/>
      <top style="thin">
        <color indexed="64"/>
      </top>
      <bottom style="thin">
        <color theme="7"/>
      </bottom>
      <diagonal/>
    </border>
    <border>
      <left/>
      <right style="thin">
        <color theme="7"/>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style="thin">
        <color theme="0" tint="-4.9989318521683403E-2"/>
      </top>
      <bottom style="thin">
        <color theme="1"/>
      </bottom>
      <diagonal/>
    </border>
    <border>
      <left style="thin">
        <color theme="0" tint="-4.9989318521683403E-2"/>
      </left>
      <right/>
      <top/>
      <bottom/>
      <diagonal/>
    </border>
    <border>
      <left style="thin">
        <color theme="0" tint="-4.9989318521683403E-2"/>
      </left>
      <right style="thin">
        <color theme="7"/>
      </right>
      <top/>
      <bottom/>
      <diagonal/>
    </border>
    <border>
      <left style="thin">
        <color theme="0" tint="-4.9989318521683403E-2"/>
      </left>
      <right/>
      <top/>
      <bottom style="thin">
        <color theme="7"/>
      </bottom>
      <diagonal/>
    </border>
    <border>
      <left style="thin">
        <color theme="0" tint="-4.9989318521683403E-2"/>
      </left>
      <right style="thin">
        <color theme="7"/>
      </right>
      <top/>
      <bottom style="thin">
        <color theme="7"/>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diagonal/>
    </border>
    <border>
      <left style="thin">
        <color theme="0" tint="-4.9989318521683403E-2"/>
      </left>
      <right/>
      <top style="thin">
        <color theme="1"/>
      </top>
      <bottom/>
      <diagonal/>
    </border>
    <border>
      <left style="thin">
        <color theme="0" tint="-4.9989318521683403E-2"/>
      </left>
      <right style="thin">
        <color theme="1"/>
      </right>
      <top style="thin">
        <color theme="1"/>
      </top>
      <bottom/>
      <diagonal/>
    </border>
    <border>
      <left style="thin">
        <color theme="0" tint="-4.9989318521683403E-2"/>
      </left>
      <right style="thin">
        <color theme="1"/>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1"/>
      </right>
      <top/>
      <bottom/>
      <diagonal/>
    </border>
    <border>
      <left style="thin">
        <color theme="0" tint="-4.9989318521683403E-2"/>
      </left>
      <right style="thin">
        <color theme="1"/>
      </right>
      <top/>
      <bottom style="thin">
        <color theme="0" tint="-4.9989318521683403E-2"/>
      </bottom>
      <diagonal/>
    </border>
    <border>
      <left style="thin">
        <color theme="1"/>
      </left>
      <right/>
      <top/>
      <bottom style="thin">
        <color theme="1"/>
      </bottom>
      <diagonal/>
    </border>
    <border>
      <left style="thin">
        <color theme="0" tint="-4.9989318521683403E-2"/>
      </left>
      <right style="thin">
        <color theme="1"/>
      </right>
      <top/>
      <bottom style="thin">
        <color theme="1"/>
      </bottom>
      <diagonal/>
    </border>
    <border>
      <left style="thin">
        <color theme="0" tint="-4.9989318521683403E-2"/>
      </left>
      <right/>
      <top style="thin">
        <color theme="0" tint="-4.9989318521683403E-2"/>
      </top>
      <bottom style="thin">
        <color theme="1"/>
      </bottom>
      <diagonal/>
    </border>
    <border>
      <left/>
      <right/>
      <top/>
      <bottom style="thin">
        <color theme="1"/>
      </bottom>
      <diagonal/>
    </border>
    <border>
      <left/>
      <right style="thin">
        <color theme="0" tint="-4.9989318521683403E-2"/>
      </right>
      <top/>
      <bottom style="thin">
        <color theme="1"/>
      </bottom>
      <diagonal/>
    </border>
    <border>
      <left/>
      <right style="thin">
        <color theme="0" tint="-4.9989318521683403E-2"/>
      </right>
      <top/>
      <bottom/>
      <diagonal/>
    </border>
    <border>
      <left style="thin">
        <color theme="0" tint="-4.9989318521683403E-2"/>
      </left>
      <right style="thin">
        <color theme="0" tint="-4.9989318521683403E-2"/>
      </right>
      <top/>
      <bottom style="thin">
        <color theme="7"/>
      </bottom>
      <diagonal/>
    </border>
    <border>
      <left style="thin">
        <color theme="1"/>
      </left>
      <right style="thin">
        <color theme="0" tint="-4.9989318521683403E-2"/>
      </right>
      <top style="thin">
        <color theme="1"/>
      </top>
      <bottom style="thin">
        <color theme="0" tint="-4.9989318521683403E-2"/>
      </bottom>
      <diagonal/>
    </border>
    <border>
      <left style="thin">
        <color theme="0" tint="-4.9989318521683403E-2"/>
      </left>
      <right style="thin">
        <color theme="1"/>
      </right>
      <top style="thin">
        <color theme="1"/>
      </top>
      <bottom style="thin">
        <color theme="0" tint="-4.9989318521683403E-2"/>
      </bottom>
      <diagonal/>
    </border>
    <border>
      <left style="thin">
        <color theme="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1"/>
      </right>
      <top style="thin">
        <color theme="0" tint="-4.9989318521683403E-2"/>
      </top>
      <bottom style="thin">
        <color theme="0" tint="-4.9989318521683403E-2"/>
      </bottom>
      <diagonal/>
    </border>
    <border>
      <left style="thin">
        <color theme="1"/>
      </left>
      <right style="thin">
        <color theme="0" tint="-4.9989318521683403E-2"/>
      </right>
      <top style="thin">
        <color theme="0" tint="-4.9989318521683403E-2"/>
      </top>
      <bottom style="thin">
        <color theme="1"/>
      </bottom>
      <diagonal/>
    </border>
    <border>
      <left style="thin">
        <color theme="7"/>
      </left>
      <right style="thin">
        <color theme="7"/>
      </right>
      <top/>
      <bottom style="thin">
        <color theme="1"/>
      </bottom>
      <diagonal/>
    </border>
    <border>
      <left/>
      <right style="thin">
        <color theme="1"/>
      </right>
      <top/>
      <bottom style="thin">
        <color theme="1"/>
      </bottom>
      <diagonal/>
    </border>
    <border>
      <left style="thin">
        <color theme="1"/>
      </left>
      <right style="thin">
        <color theme="0" tint="-4.9989318521683403E-2"/>
      </right>
      <top/>
      <bottom/>
      <diagonal/>
    </border>
    <border>
      <left style="thin">
        <color theme="0" tint="-4.9989318521683403E-2"/>
      </left>
      <right style="thin">
        <color theme="0" tint="-4.9989318521683403E-2"/>
      </right>
      <top style="thin">
        <color theme="1"/>
      </top>
      <bottom style="thin">
        <color theme="0" tint="-4.9989318521683403E-2"/>
      </bottom>
      <diagonal/>
    </border>
    <border>
      <left style="thin">
        <color theme="7"/>
      </left>
      <right/>
      <top style="thin">
        <color indexed="64"/>
      </top>
      <bottom style="thin">
        <color indexed="64"/>
      </bottom>
      <diagonal/>
    </border>
    <border>
      <left style="thin">
        <color theme="0" tint="-4.9989318521683403E-2"/>
      </left>
      <right/>
      <top style="thin">
        <color indexed="64"/>
      </top>
      <bottom style="thin">
        <color indexed="64"/>
      </bottom>
      <diagonal/>
    </border>
    <border>
      <left/>
      <right/>
      <top style="thin">
        <color indexed="64"/>
      </top>
      <bottom style="thin">
        <color indexed="64"/>
      </bottom>
      <diagonal/>
    </border>
    <border>
      <left/>
      <right/>
      <top style="thin">
        <color rgb="FFF2F2F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7"/>
      </left>
      <right/>
      <top/>
      <bottom style="thin">
        <color auto="1"/>
      </bottom>
      <diagonal/>
    </border>
    <border>
      <left/>
      <right style="thin">
        <color theme="0" tint="-4.9989318521683403E-2"/>
      </right>
      <top style="thin">
        <color theme="7"/>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diagonal/>
    </border>
    <border>
      <left/>
      <right style="thin">
        <color theme="0" tint="-4.9989318521683403E-2"/>
      </right>
      <top style="thin">
        <color indexed="64"/>
      </top>
      <bottom style="thin">
        <color indexed="64"/>
      </bottom>
      <diagonal/>
    </border>
    <border>
      <left/>
      <right style="thin">
        <color theme="0" tint="-4.9989318521683403E-2"/>
      </right>
      <top/>
      <bottom style="thin">
        <color theme="7"/>
      </bottom>
      <diagonal/>
    </border>
    <border>
      <left/>
      <right/>
      <top style="thin">
        <color theme="1"/>
      </top>
      <bottom style="thin">
        <color theme="1"/>
      </bottom>
      <diagonal/>
    </border>
    <border>
      <left style="thin">
        <color theme="7"/>
      </left>
      <right/>
      <top style="thin">
        <color theme="7"/>
      </top>
      <bottom style="thin">
        <color theme="1"/>
      </bottom>
      <diagonal/>
    </border>
    <border>
      <left/>
      <right/>
      <top style="thin">
        <color theme="7"/>
      </top>
      <bottom style="thin">
        <color theme="1"/>
      </bottom>
      <diagonal/>
    </border>
    <border>
      <left/>
      <right style="thin">
        <color theme="1"/>
      </right>
      <top style="thin">
        <color indexed="64"/>
      </top>
      <bottom style="thin">
        <color indexed="64"/>
      </bottom>
      <diagonal/>
    </border>
    <border>
      <left/>
      <right style="thin">
        <color theme="1"/>
      </right>
      <top/>
      <bottom style="thin">
        <color theme="7"/>
      </bottom>
      <diagonal/>
    </border>
    <border>
      <left/>
      <right style="thin">
        <color theme="1"/>
      </right>
      <top style="thin">
        <color theme="7"/>
      </top>
      <bottom style="thin">
        <color theme="7"/>
      </bottom>
      <diagonal/>
    </border>
    <border>
      <left/>
      <right style="thin">
        <color theme="1"/>
      </right>
      <top style="thin">
        <color theme="7"/>
      </top>
      <bottom style="thin">
        <color theme="1"/>
      </bottom>
      <diagonal/>
    </border>
    <border>
      <left/>
      <right/>
      <top style="dotted">
        <color theme="1"/>
      </top>
      <bottom style="thin">
        <color theme="1"/>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theme="1"/>
      </left>
      <right style="thin">
        <color theme="0" tint="-4.9989318521683403E-2"/>
      </right>
      <top style="thin">
        <color theme="1"/>
      </top>
      <bottom/>
      <diagonal/>
    </border>
    <border>
      <left/>
      <right style="thin">
        <color theme="0" tint="-4.9989318521683403E-2"/>
      </right>
      <top style="thin">
        <color theme="1"/>
      </top>
      <bottom style="thin">
        <color theme="0" tint="-4.9989318521683403E-2"/>
      </bottom>
      <diagonal/>
    </border>
    <border>
      <left/>
      <right style="thin">
        <color theme="1"/>
      </right>
      <top style="thin">
        <color theme="1"/>
      </top>
      <bottom style="thin">
        <color theme="0" tint="-4.9989318521683403E-2"/>
      </bottom>
      <diagonal/>
    </border>
    <border>
      <left/>
      <right style="thin">
        <color theme="1"/>
      </right>
      <top style="thin">
        <color theme="0" tint="-4.9989318521683403E-2"/>
      </top>
      <bottom style="thin">
        <color theme="0" tint="-4.9989318521683403E-2"/>
      </bottom>
      <diagonal/>
    </border>
    <border>
      <left style="thin">
        <color theme="1"/>
      </left>
      <right style="thin">
        <color theme="0" tint="-4.9989318521683403E-2"/>
      </right>
      <top/>
      <bottom style="thin">
        <color theme="0" tint="-4.9989318521683403E-2"/>
      </bottom>
      <diagonal/>
    </border>
    <border>
      <left style="thin">
        <color theme="1"/>
      </left>
      <right style="thin">
        <color theme="0" tint="-4.9989318521683403E-2"/>
      </right>
      <top style="thin">
        <color theme="0" tint="-4.9989318521683403E-2"/>
      </top>
      <bottom/>
      <diagonal/>
    </border>
    <border>
      <left/>
      <right style="thin">
        <color theme="1"/>
      </right>
      <top/>
      <bottom style="thin">
        <color theme="0" tint="-4.9989318521683403E-2"/>
      </bottom>
      <diagonal/>
    </border>
    <border>
      <left style="thin">
        <color theme="0" tint="-4.9989318521683403E-2"/>
      </left>
      <right style="thin">
        <color theme="0" tint="-4.9989318521683403E-2"/>
      </right>
      <top style="thin">
        <color theme="1"/>
      </top>
      <bottom/>
      <diagonal/>
    </border>
    <border>
      <left/>
      <right/>
      <top style="thin">
        <color indexed="64"/>
      </top>
      <bottom style="thin">
        <color theme="0" tint="-4.9989318521683403E-2"/>
      </bottom>
      <diagonal/>
    </border>
    <border>
      <left/>
      <right/>
      <top style="thin">
        <color theme="1"/>
      </top>
      <bottom style="thin">
        <color theme="0" tint="-4.9989318521683403E-2"/>
      </bottom>
      <diagonal/>
    </border>
    <border>
      <left style="thin">
        <color theme="7"/>
      </left>
      <right style="thin">
        <color theme="0" tint="-4.9989318521683403E-2"/>
      </right>
      <top/>
      <bottom/>
      <diagonal/>
    </border>
    <border>
      <left style="thin">
        <color theme="7"/>
      </left>
      <right style="thin">
        <color theme="0" tint="-4.9989318521683403E-2"/>
      </right>
      <top/>
      <bottom style="thin">
        <color theme="7"/>
      </bottom>
      <diagonal/>
    </border>
    <border>
      <left/>
      <right/>
      <top style="dotted">
        <color theme="1"/>
      </top>
      <bottom style="thin">
        <color theme="0" tint="-4.9989318521683403E-2"/>
      </bottom>
      <diagonal/>
    </border>
    <border>
      <left/>
      <right style="thin">
        <color theme="7"/>
      </right>
      <top/>
      <bottom style="thin">
        <color theme="1"/>
      </bottom>
      <diagonal/>
    </border>
    <border>
      <left/>
      <right style="thin">
        <color theme="0" tint="-4.9989318521683403E-2"/>
      </right>
      <top style="dotted">
        <color theme="1"/>
      </top>
      <bottom style="thin">
        <color theme="0" tint="-4.9989318521683403E-2"/>
      </bottom>
      <diagonal/>
    </border>
    <border>
      <left style="thin">
        <color theme="0" tint="-4.9989318521683403E-2"/>
      </left>
      <right style="thin">
        <color theme="0" tint="-4.9989318521683403E-2"/>
      </right>
      <top style="dotted">
        <color theme="1"/>
      </top>
      <bottom/>
      <diagonal/>
    </border>
    <border>
      <left/>
      <right/>
      <top style="thin">
        <color rgb="FFF2F2F2"/>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7"/>
      </top>
      <bottom style="thin">
        <color theme="0" tint="-4.9989318521683403E-2"/>
      </bottom>
      <diagonal/>
    </border>
    <border>
      <left style="thin">
        <color theme="0" tint="-4.9989318521683403E-2"/>
      </left>
      <right/>
      <top style="thin">
        <color theme="1"/>
      </top>
      <bottom style="thin">
        <color theme="0" tint="-4.9989318521683403E-2"/>
      </bottom>
      <diagonal/>
    </border>
    <border>
      <left style="thin">
        <color theme="1"/>
      </left>
      <right style="thin">
        <color theme="1"/>
      </right>
      <top style="thin">
        <color theme="0" tint="-4.9989318521683403E-2"/>
      </top>
      <bottom/>
      <diagonal/>
    </border>
    <border>
      <left style="thin">
        <color theme="0" tint="-4.9989318521683403E-2"/>
      </left>
      <right/>
      <top style="dotted">
        <color theme="1"/>
      </top>
      <bottom style="dotted">
        <color theme="1"/>
      </bottom>
      <diagonal/>
    </border>
    <border>
      <left style="thin">
        <color theme="7"/>
      </left>
      <right style="thin">
        <color theme="7"/>
      </right>
      <top style="thin">
        <color theme="7"/>
      </top>
      <bottom style="thin">
        <color theme="1"/>
      </bottom>
      <diagonal/>
    </border>
    <border>
      <left style="thin">
        <color theme="0"/>
      </left>
      <right/>
      <top/>
      <bottom style="thin">
        <color theme="7"/>
      </bottom>
      <diagonal/>
    </border>
    <border>
      <left/>
      <right style="thin">
        <color theme="0"/>
      </right>
      <top/>
      <bottom style="thin">
        <color theme="7"/>
      </bottom>
      <diagonal/>
    </border>
    <border>
      <left style="thin">
        <color theme="1"/>
      </left>
      <right/>
      <top style="thin">
        <color theme="1"/>
      </top>
      <bottom style="thin">
        <color theme="0" tint="-4.9989318521683403E-2"/>
      </bottom>
      <diagonal/>
    </border>
    <border>
      <left/>
      <right style="thin">
        <color theme="1"/>
      </right>
      <top style="thin">
        <color theme="0" tint="-4.9989318521683403E-2"/>
      </top>
      <bottom/>
      <diagonal/>
    </border>
    <border>
      <left/>
      <right/>
      <top style="thin">
        <color rgb="FF003E5E"/>
      </top>
      <bottom style="thin">
        <color theme="0" tint="-4.9989318521683403E-2"/>
      </bottom>
      <diagonal/>
    </border>
    <border>
      <left/>
      <right style="thin">
        <color indexed="64"/>
      </right>
      <top/>
      <bottom style="thin">
        <color theme="1"/>
      </bottom>
      <diagonal/>
    </border>
    <border>
      <left/>
      <right style="thin">
        <color indexed="64"/>
      </right>
      <top style="thin">
        <color theme="7"/>
      </top>
      <bottom style="dotted">
        <color theme="7"/>
      </bottom>
      <diagonal/>
    </border>
    <border>
      <left/>
      <right style="thin">
        <color indexed="64"/>
      </right>
      <top style="dotted">
        <color theme="7"/>
      </top>
      <bottom style="dotted">
        <color theme="7"/>
      </bottom>
      <diagonal/>
    </border>
    <border>
      <left/>
      <right style="thin">
        <color indexed="64"/>
      </right>
      <top style="thin">
        <color theme="0" tint="-4.9989318521683403E-2"/>
      </top>
      <bottom/>
      <diagonal/>
    </border>
    <border>
      <left/>
      <right style="thin">
        <color indexed="64"/>
      </right>
      <top style="thin">
        <color theme="0" tint="-4.9989318521683403E-2"/>
      </top>
      <bottom style="thin">
        <color theme="1"/>
      </bottom>
      <diagonal/>
    </border>
    <border>
      <left/>
      <right style="thin">
        <color indexed="64"/>
      </right>
      <top/>
      <bottom style="thin">
        <color theme="7"/>
      </bottom>
      <diagonal/>
    </border>
    <border>
      <left/>
      <right style="thin">
        <color indexed="64"/>
      </right>
      <top style="thin">
        <color theme="0" tint="-4.9989318521683403E-2"/>
      </top>
      <bottom style="dotted">
        <color theme="1"/>
      </bottom>
      <diagonal/>
    </border>
    <border>
      <left/>
      <right style="thin">
        <color indexed="64"/>
      </right>
      <top style="dotted">
        <color theme="1"/>
      </top>
      <bottom style="dotted">
        <color theme="1"/>
      </bottom>
      <diagonal/>
    </border>
    <border>
      <left/>
      <right style="thin">
        <color indexed="64"/>
      </right>
      <top style="dotted">
        <color theme="1"/>
      </top>
      <bottom style="thin">
        <color theme="0" tint="-4.9989318521683403E-2"/>
      </bottom>
      <diagonal/>
    </border>
    <border>
      <left/>
      <right style="thin">
        <color indexed="64"/>
      </right>
      <top style="thin">
        <color theme="0" tint="-4.9989318521683403E-2"/>
      </top>
      <bottom style="thin">
        <color indexed="64"/>
      </bottom>
      <diagonal/>
    </border>
    <border>
      <left style="thin">
        <color theme="1"/>
      </left>
      <right style="thin">
        <color indexed="64"/>
      </right>
      <top style="thin">
        <color theme="0" tint="-4.9989318521683403E-2"/>
      </top>
      <bottom/>
      <diagonal/>
    </border>
    <border>
      <left style="thin">
        <color theme="1"/>
      </left>
      <right style="thin">
        <color indexed="64"/>
      </right>
      <top/>
      <bottom/>
      <diagonal/>
    </border>
    <border>
      <left style="thin">
        <color theme="1"/>
      </left>
      <right style="thin">
        <color indexed="64"/>
      </right>
      <top/>
      <bottom style="thin">
        <color theme="1"/>
      </bottom>
      <diagonal/>
    </border>
    <border>
      <left/>
      <right style="thin">
        <color indexed="64"/>
      </right>
      <top style="thin">
        <color theme="7"/>
      </top>
      <bottom/>
      <diagonal/>
    </border>
    <border>
      <left/>
      <right style="thin">
        <color indexed="64"/>
      </right>
      <top style="thin">
        <color theme="1"/>
      </top>
      <bottom/>
      <diagonal/>
    </border>
    <border>
      <left/>
      <right style="thin">
        <color indexed="64"/>
      </right>
      <top style="thin">
        <color theme="7"/>
      </top>
      <bottom style="thin">
        <color indexed="64"/>
      </bottom>
      <diagonal/>
    </border>
  </borders>
  <cellStyleXfs count="5">
    <xf numFmtId="0" fontId="0" fillId="0" borderId="0"/>
    <xf numFmtId="9" fontId="1" fillId="0" borderId="0" applyFont="0" applyFill="0" applyBorder="0" applyAlignment="0" applyProtection="0"/>
    <xf numFmtId="0" fontId="32" fillId="0" borderId="0" applyNumberFormat="0" applyFill="0" applyBorder="0" applyAlignment="0" applyProtection="0"/>
    <xf numFmtId="43" fontId="1" fillId="0" borderId="0" applyFont="0" applyFill="0" applyBorder="0" applyAlignment="0" applyProtection="0"/>
    <xf numFmtId="0" fontId="80" fillId="7" borderId="0" applyFill="0">
      <alignment vertical="center" wrapText="1"/>
    </xf>
  </cellStyleXfs>
  <cellXfs count="1712">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right" vertical="center"/>
    </xf>
    <xf numFmtId="0" fontId="3" fillId="0" borderId="0" xfId="0" quotePrefix="1"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0" fillId="2" borderId="0" xfId="0" applyFill="1"/>
    <xf numFmtId="0" fontId="6" fillId="0" borderId="0" xfId="0" applyFont="1"/>
    <xf numFmtId="0" fontId="9" fillId="3" borderId="0" xfId="0" applyFont="1" applyFill="1"/>
    <xf numFmtId="0" fontId="10" fillId="0" borderId="0" xfId="0" applyFont="1"/>
    <xf numFmtId="0" fontId="11" fillId="0" borderId="0" xfId="0" applyFont="1"/>
    <xf numFmtId="0" fontId="12" fillId="0" borderId="0" xfId="0" applyFont="1"/>
    <xf numFmtId="0" fontId="0" fillId="0" borderId="7" xfId="0" applyBorder="1"/>
    <xf numFmtId="0" fontId="14" fillId="0" borderId="0" xfId="0" applyFont="1"/>
    <xf numFmtId="0" fontId="13" fillId="0" borderId="7" xfId="0" applyFont="1" applyBorder="1"/>
    <xf numFmtId="0" fontId="14" fillId="0" borderId="7" xfId="0" applyFont="1" applyBorder="1"/>
    <xf numFmtId="0" fontId="9" fillId="3" borderId="0" xfId="0" applyFont="1" applyFill="1" applyAlignment="1">
      <alignment horizontal="center" vertical="center"/>
    </xf>
    <xf numFmtId="0" fontId="10" fillId="0" borderId="10" xfId="0" applyFont="1" applyBorder="1" applyAlignment="1">
      <alignment horizontal="right" vertical="center"/>
    </xf>
    <xf numFmtId="0" fontId="10" fillId="0" borderId="13" xfId="0" applyFont="1" applyBorder="1" applyAlignment="1">
      <alignment horizontal="right" vertical="center"/>
    </xf>
    <xf numFmtId="0" fontId="10" fillId="0" borderId="16" xfId="0" applyFont="1" applyBorder="1" applyAlignment="1">
      <alignment horizontal="right" vertical="center"/>
    </xf>
    <xf numFmtId="0" fontId="0" fillId="0" borderId="0" xfId="0"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10" fillId="0" borderId="23" xfId="0" applyFont="1" applyBorder="1" applyAlignment="1">
      <alignment horizontal="right" vertical="center"/>
    </xf>
    <xf numFmtId="0" fontId="15" fillId="0" borderId="21" xfId="0" applyFont="1" applyBorder="1" applyAlignment="1">
      <alignment horizontal="right" vertical="center"/>
    </xf>
    <xf numFmtId="0" fontId="10" fillId="0" borderId="26" xfId="0" applyFont="1" applyBorder="1" applyAlignment="1">
      <alignment horizontal="right" vertical="center"/>
    </xf>
    <xf numFmtId="0" fontId="21" fillId="0" borderId="0" xfId="0" applyFont="1"/>
    <xf numFmtId="0" fontId="22" fillId="0" borderId="13" xfId="0" applyFont="1" applyBorder="1" applyAlignment="1">
      <alignment horizontal="right" vertical="center"/>
    </xf>
    <xf numFmtId="0" fontId="0" fillId="0" borderId="0" xfId="0" applyAlignment="1">
      <alignment horizontal="right"/>
    </xf>
    <xf numFmtId="0" fontId="9" fillId="3" borderId="0" xfId="0" applyFont="1" applyFill="1" applyAlignment="1">
      <alignment vertical="center"/>
    </xf>
    <xf numFmtId="0" fontId="9" fillId="3" borderId="0" xfId="0" applyFont="1" applyFill="1" applyAlignment="1">
      <alignment horizontal="center" vertical="center" wrapText="1"/>
    </xf>
    <xf numFmtId="0" fontId="26" fillId="0" borderId="0" xfId="0" applyFont="1"/>
    <xf numFmtId="0" fontId="10" fillId="0" borderId="29" xfId="0" applyFont="1" applyBorder="1" applyAlignment="1">
      <alignment horizontal="right" vertical="center"/>
    </xf>
    <xf numFmtId="0" fontId="9" fillId="3" borderId="0" xfId="0" applyFont="1" applyFill="1" applyAlignment="1">
      <alignment horizontal="right" vertical="center"/>
    </xf>
    <xf numFmtId="0" fontId="6" fillId="0" borderId="0" xfId="0" applyFont="1" applyAlignment="1">
      <alignment horizontal="right" vertical="center"/>
    </xf>
    <xf numFmtId="0" fontId="2" fillId="0" borderId="13" xfId="0" applyFont="1" applyBorder="1" applyAlignment="1">
      <alignment horizontal="right" vertical="center"/>
    </xf>
    <xf numFmtId="0" fontId="10" fillId="0" borderId="23" xfId="0" applyFont="1" applyBorder="1" applyAlignment="1">
      <alignment horizontal="right" vertical="center" wrapText="1"/>
    </xf>
    <xf numFmtId="0" fontId="6"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0" fillId="0" borderId="7" xfId="0" applyBorder="1" applyAlignment="1">
      <alignment vertical="center"/>
    </xf>
    <xf numFmtId="0" fontId="11" fillId="0" borderId="0" xfId="0" applyFont="1" applyAlignment="1">
      <alignment vertical="center"/>
    </xf>
    <xf numFmtId="0" fontId="21" fillId="0" borderId="0" xfId="0" applyFont="1" applyAlignment="1">
      <alignment vertical="center"/>
    </xf>
    <xf numFmtId="0" fontId="14" fillId="0" borderId="0" xfId="0" applyFont="1" applyAlignment="1">
      <alignment vertical="center"/>
    </xf>
    <xf numFmtId="0" fontId="13" fillId="0" borderId="7" xfId="0" applyFont="1" applyBorder="1" applyAlignment="1">
      <alignment vertical="center"/>
    </xf>
    <xf numFmtId="0" fontId="14" fillId="0" borderId="7" xfId="0" applyFont="1" applyBorder="1" applyAlignment="1">
      <alignment vertical="center"/>
    </xf>
    <xf numFmtId="0" fontId="12" fillId="0" borderId="0" xfId="0" applyFont="1" applyAlignment="1">
      <alignment vertical="center"/>
    </xf>
    <xf numFmtId="0" fontId="10" fillId="0" borderId="12" xfId="0" applyFont="1" applyBorder="1" applyAlignment="1">
      <alignment vertical="center"/>
    </xf>
    <xf numFmtId="165" fontId="10" fillId="0" borderId="13" xfId="0" applyNumberFormat="1" applyFont="1" applyBorder="1" applyAlignment="1">
      <alignment horizontal="right" vertical="center"/>
    </xf>
    <xf numFmtId="165" fontId="10" fillId="0" borderId="14" xfId="0" applyNumberFormat="1" applyFont="1" applyBorder="1" applyAlignment="1">
      <alignment horizontal="center" vertical="center"/>
    </xf>
    <xf numFmtId="0" fontId="2" fillId="0" borderId="12" xfId="0" applyFont="1" applyBorder="1" applyAlignment="1">
      <alignment vertical="center"/>
    </xf>
    <xf numFmtId="0" fontId="22" fillId="0" borderId="12" xfId="0" applyFont="1" applyBorder="1" applyAlignment="1">
      <alignment vertical="center"/>
    </xf>
    <xf numFmtId="0" fontId="2" fillId="0" borderId="12" xfId="0" quotePrefix="1" applyFont="1" applyBorder="1" applyAlignment="1">
      <alignment vertical="center"/>
    </xf>
    <xf numFmtId="0" fontId="10" fillId="0" borderId="22" xfId="0" applyFont="1" applyBorder="1" applyAlignment="1">
      <alignment vertical="center"/>
    </xf>
    <xf numFmtId="165" fontId="10" fillId="0" borderId="24" xfId="0" applyNumberFormat="1" applyFont="1" applyBorder="1" applyAlignment="1">
      <alignment horizontal="center" vertical="center"/>
    </xf>
    <xf numFmtId="0" fontId="24" fillId="0" borderId="29" xfId="0" applyFont="1" applyBorder="1" applyAlignment="1">
      <alignment horizontal="right" vertical="center"/>
    </xf>
    <xf numFmtId="165" fontId="10" fillId="0" borderId="29" xfId="0" applyNumberFormat="1" applyFont="1" applyBorder="1" applyAlignment="1">
      <alignment horizontal="right" vertical="center"/>
    </xf>
    <xf numFmtId="165" fontId="10" fillId="0" borderId="30" xfId="0" applyNumberFormat="1" applyFont="1" applyBorder="1" applyAlignment="1">
      <alignment horizontal="center" vertical="center"/>
    </xf>
    <xf numFmtId="0" fontId="10" fillId="0" borderId="28" xfId="0" applyFont="1" applyBorder="1" applyAlignment="1">
      <alignment vertical="center"/>
    </xf>
    <xf numFmtId="0" fontId="28" fillId="0" borderId="0" xfId="0" applyFont="1" applyAlignment="1">
      <alignment vertical="center"/>
    </xf>
    <xf numFmtId="0" fontId="28" fillId="0" borderId="0" xfId="0" applyFont="1" applyAlignment="1">
      <alignment vertical="center" wrapText="1"/>
    </xf>
    <xf numFmtId="0" fontId="29" fillId="0" borderId="0" xfId="0" applyFont="1" applyAlignment="1">
      <alignment vertical="center" wrapText="1"/>
    </xf>
    <xf numFmtId="0" fontId="10" fillId="0" borderId="0" xfId="0" applyFont="1" applyAlignment="1">
      <alignment vertical="center"/>
    </xf>
    <xf numFmtId="0" fontId="23" fillId="0" borderId="0" xfId="0" applyFont="1" applyAlignment="1">
      <alignment vertical="center"/>
    </xf>
    <xf numFmtId="0" fontId="31" fillId="0" borderId="0" xfId="0" applyFont="1" applyAlignment="1">
      <alignment vertical="center"/>
    </xf>
    <xf numFmtId="0" fontId="17" fillId="0" borderId="7" xfId="0" applyFont="1" applyBorder="1" applyAlignment="1">
      <alignment vertical="center"/>
    </xf>
    <xf numFmtId="0" fontId="0" fillId="0" borderId="7" xfId="0" applyBorder="1" applyAlignment="1">
      <alignment horizontal="right" vertical="center"/>
    </xf>
    <xf numFmtId="0" fontId="14" fillId="0" borderId="7" xfId="0" applyFont="1" applyBorder="1" applyAlignment="1">
      <alignment horizontal="right" vertical="center"/>
    </xf>
    <xf numFmtId="0" fontId="10" fillId="0" borderId="9" xfId="0" applyFont="1" applyBorder="1" applyAlignment="1">
      <alignment vertical="center"/>
    </xf>
    <xf numFmtId="165" fontId="10" fillId="0" borderId="10" xfId="0" applyNumberFormat="1" applyFont="1" applyBorder="1" applyAlignment="1">
      <alignment horizontal="right" vertical="center"/>
    </xf>
    <xf numFmtId="165" fontId="10" fillId="0" borderId="11" xfId="0" applyNumberFormat="1" applyFont="1" applyBorder="1" applyAlignment="1">
      <alignment horizontal="center" vertical="center"/>
    </xf>
    <xf numFmtId="9" fontId="10" fillId="0" borderId="13" xfId="1" applyFont="1" applyBorder="1" applyAlignment="1">
      <alignment horizontal="right" vertical="center"/>
    </xf>
    <xf numFmtId="0" fontId="25" fillId="0" borderId="0" xfId="0" applyFont="1" applyAlignment="1">
      <alignment vertical="center"/>
    </xf>
    <xf numFmtId="0" fontId="27" fillId="0" borderId="0" xfId="0" applyFont="1" applyAlignment="1">
      <alignment vertical="center"/>
    </xf>
    <xf numFmtId="0" fontId="10" fillId="0" borderId="13" xfId="0" applyFont="1" applyBorder="1" applyAlignment="1">
      <alignment horizontal="right" vertical="center" wrapText="1"/>
    </xf>
    <xf numFmtId="0" fontId="9" fillId="3" borderId="0" xfId="0" applyFont="1" applyFill="1" applyAlignment="1">
      <alignment horizontal="right" vertical="center" wrapText="1"/>
    </xf>
    <xf numFmtId="0" fontId="0" fillId="0" borderId="0" xfId="0" applyAlignment="1">
      <alignment vertical="center" wrapText="1"/>
    </xf>
    <xf numFmtId="0" fontId="33" fillId="0" borderId="0" xfId="0" applyFont="1" applyAlignment="1">
      <alignment vertical="center"/>
    </xf>
    <xf numFmtId="9" fontId="2" fillId="0" borderId="13" xfId="0" applyNumberFormat="1" applyFont="1" applyBorder="1" applyAlignment="1">
      <alignment horizontal="right" vertical="center"/>
    </xf>
    <xf numFmtId="0" fontId="8" fillId="0" borderId="0" xfId="0" applyFont="1" applyAlignment="1">
      <alignment vertical="center"/>
    </xf>
    <xf numFmtId="0" fontId="35" fillId="0" borderId="0" xfId="0" applyFont="1" applyAlignment="1">
      <alignment vertical="center"/>
    </xf>
    <xf numFmtId="0" fontId="8" fillId="0" borderId="0" xfId="0" applyFont="1" applyAlignment="1">
      <alignment horizontal="right" vertical="center"/>
    </xf>
    <xf numFmtId="0" fontId="2" fillId="0" borderId="28" xfId="0" applyFont="1" applyBorder="1" applyAlignment="1">
      <alignment vertical="center"/>
    </xf>
    <xf numFmtId="9" fontId="10" fillId="0" borderId="29" xfId="1" applyFont="1" applyBorder="1" applyAlignment="1">
      <alignment horizontal="right" vertical="center"/>
    </xf>
    <xf numFmtId="0" fontId="10" fillId="0" borderId="6" xfId="0" applyFont="1" applyBorder="1" applyAlignment="1">
      <alignment vertical="center"/>
    </xf>
    <xf numFmtId="0" fontId="18" fillId="0" borderId="7" xfId="0" applyFont="1" applyBorder="1" applyAlignment="1">
      <alignment horizontal="right" vertical="center"/>
    </xf>
    <xf numFmtId="1" fontId="10" fillId="0" borderId="10" xfId="0" applyNumberFormat="1" applyFont="1" applyBorder="1" applyAlignment="1">
      <alignment horizontal="right" vertical="center"/>
    </xf>
    <xf numFmtId="1" fontId="22" fillId="0" borderId="13" xfId="0" applyNumberFormat="1" applyFont="1" applyBorder="1" applyAlignment="1">
      <alignment horizontal="right" vertical="center"/>
    </xf>
    <xf numFmtId="1" fontId="10" fillId="0" borderId="13" xfId="0" applyNumberFormat="1" applyFont="1" applyBorder="1" applyAlignment="1">
      <alignment horizontal="right" vertical="center"/>
    </xf>
    <xf numFmtId="1" fontId="10" fillId="0" borderId="13" xfId="1" applyNumberFormat="1" applyFont="1" applyBorder="1" applyAlignment="1">
      <alignment horizontal="right" vertical="center"/>
    </xf>
    <xf numFmtId="0" fontId="36" fillId="0" borderId="0" xfId="0" applyFont="1"/>
    <xf numFmtId="0" fontId="10" fillId="0" borderId="7" xfId="0" applyFont="1" applyBorder="1" applyAlignment="1">
      <alignment horizontal="right" vertical="center"/>
    </xf>
    <xf numFmtId="0" fontId="10" fillId="0" borderId="36" xfId="0" applyFont="1" applyBorder="1" applyAlignment="1">
      <alignment vertical="center"/>
    </xf>
    <xf numFmtId="0" fontId="10" fillId="0" borderId="37" xfId="0" applyFont="1" applyBorder="1" applyAlignment="1">
      <alignment horizontal="right" vertical="center" wrapText="1"/>
    </xf>
    <xf numFmtId="0" fontId="10" fillId="0" borderId="37" xfId="0" applyFont="1" applyBorder="1" applyAlignment="1">
      <alignment horizontal="right" vertical="center"/>
    </xf>
    <xf numFmtId="165" fontId="10" fillId="0" borderId="37" xfId="0" applyNumberFormat="1" applyFont="1" applyBorder="1" applyAlignment="1">
      <alignment horizontal="right" vertical="center"/>
    </xf>
    <xf numFmtId="0" fontId="2" fillId="0" borderId="22" xfId="0" quotePrefix="1" applyFont="1" applyBorder="1" applyAlignment="1">
      <alignment vertical="center"/>
    </xf>
    <xf numFmtId="0" fontId="2" fillId="0" borderId="6" xfId="0" quotePrefix="1" applyFont="1" applyBorder="1" applyAlignment="1">
      <alignment vertical="center"/>
    </xf>
    <xf numFmtId="0" fontId="0" fillId="0" borderId="7" xfId="0" applyBorder="1" applyAlignment="1">
      <alignment horizontal="right"/>
    </xf>
    <xf numFmtId="0" fontId="6" fillId="0" borderId="0" xfId="0" applyFont="1" applyAlignment="1">
      <alignment horizontal="right"/>
    </xf>
    <xf numFmtId="0" fontId="35" fillId="0" borderId="0" xfId="0" applyFont="1" applyAlignment="1">
      <alignment horizontal="right" vertical="center"/>
    </xf>
    <xf numFmtId="0" fontId="8" fillId="0" borderId="0" xfId="0" applyFont="1" applyAlignment="1">
      <alignment horizontal="right"/>
    </xf>
    <xf numFmtId="0" fontId="14" fillId="0" borderId="7" xfId="0" applyFont="1" applyBorder="1" applyAlignment="1">
      <alignment horizontal="right"/>
    </xf>
    <xf numFmtId="0" fontId="11" fillId="0" borderId="0" xfId="0" applyFont="1" applyAlignment="1">
      <alignment horizontal="right" vertical="center"/>
    </xf>
    <xf numFmtId="0" fontId="2" fillId="0" borderId="9" xfId="0" applyFont="1" applyBorder="1" applyAlignment="1">
      <alignment vertical="center"/>
    </xf>
    <xf numFmtId="0" fontId="2" fillId="0" borderId="10" xfId="0" applyFont="1" applyBorder="1" applyAlignment="1">
      <alignment horizontal="right" vertical="center"/>
    </xf>
    <xf numFmtId="3" fontId="10" fillId="0" borderId="10" xfId="0" applyNumberFormat="1" applyFont="1" applyBorder="1" applyAlignment="1">
      <alignment horizontal="right" vertical="center"/>
    </xf>
    <xf numFmtId="0" fontId="10" fillId="0" borderId="10" xfId="0" applyFont="1" applyBorder="1" applyAlignment="1">
      <alignment horizontal="right" vertical="center" wrapText="1"/>
    </xf>
    <xf numFmtId="1" fontId="10" fillId="0" borderId="29" xfId="0" applyNumberFormat="1" applyFont="1" applyBorder="1" applyAlignment="1">
      <alignment horizontal="right" vertical="center"/>
    </xf>
    <xf numFmtId="0" fontId="24" fillId="0" borderId="10" xfId="0" applyFont="1" applyBorder="1" applyAlignment="1">
      <alignment horizontal="right" vertical="center"/>
    </xf>
    <xf numFmtId="0" fontId="9" fillId="3" borderId="0" xfId="0" applyFont="1" applyFill="1" applyAlignment="1">
      <alignment horizontal="left" vertical="center"/>
    </xf>
    <xf numFmtId="0" fontId="10" fillId="0" borderId="29" xfId="0" applyFont="1" applyBorder="1" applyAlignment="1">
      <alignment horizontal="right" vertical="center" wrapText="1"/>
    </xf>
    <xf numFmtId="0" fontId="2" fillId="0" borderId="0" xfId="0" quotePrefix="1" applyFont="1" applyAlignment="1">
      <alignment vertical="center"/>
    </xf>
    <xf numFmtId="0" fontId="10" fillId="0" borderId="0" xfId="0" applyFont="1" applyAlignment="1">
      <alignment horizontal="right" vertical="center"/>
    </xf>
    <xf numFmtId="0" fontId="10" fillId="2" borderId="0" xfId="0" applyFont="1" applyFill="1" applyAlignment="1">
      <alignment vertical="center"/>
    </xf>
    <xf numFmtId="9" fontId="10" fillId="0" borderId="0" xfId="1" applyFont="1" applyBorder="1" applyAlignment="1">
      <alignment horizontal="right" vertical="center"/>
    </xf>
    <xf numFmtId="9" fontId="0" fillId="0" borderId="0" xfId="0" applyNumberFormat="1" applyAlignment="1">
      <alignment vertical="center"/>
    </xf>
    <xf numFmtId="0" fontId="2" fillId="0" borderId="9" xfId="0" quotePrefix="1" applyFont="1" applyBorder="1" applyAlignment="1">
      <alignment vertical="center"/>
    </xf>
    <xf numFmtId="0" fontId="2" fillId="0" borderId="28" xfId="0" quotePrefix="1" applyFont="1" applyBorder="1" applyAlignment="1">
      <alignment vertical="center" wrapText="1"/>
    </xf>
    <xf numFmtId="165" fontId="10" fillId="0" borderId="37" xfId="0" quotePrefix="1" applyNumberFormat="1" applyFont="1" applyBorder="1" applyAlignment="1">
      <alignment horizontal="right" vertical="center"/>
    </xf>
    <xf numFmtId="0" fontId="34" fillId="0" borderId="0" xfId="0" applyFont="1" applyAlignment="1">
      <alignment horizontal="left" vertical="center"/>
    </xf>
    <xf numFmtId="0" fontId="33" fillId="0" borderId="0" xfId="0" applyFont="1"/>
    <xf numFmtId="0" fontId="10" fillId="0" borderId="12" xfId="0" applyFont="1" applyBorder="1" applyAlignment="1">
      <alignment wrapText="1"/>
    </xf>
    <xf numFmtId="0" fontId="10" fillId="0" borderId="13" xfId="0" applyFont="1" applyBorder="1" applyAlignment="1">
      <alignment horizontal="right"/>
    </xf>
    <xf numFmtId="0" fontId="10" fillId="0" borderId="22" xfId="0" applyFont="1" applyBorder="1" applyAlignment="1">
      <alignment vertical="center" wrapText="1"/>
    </xf>
    <xf numFmtId="0" fontId="10" fillId="0" borderId="12" xfId="0" applyFont="1" applyBorder="1" applyAlignment="1">
      <alignment vertical="center" wrapText="1"/>
    </xf>
    <xf numFmtId="0" fontId="10" fillId="0" borderId="28" xfId="0" applyFont="1" applyBorder="1" applyAlignment="1">
      <alignment vertical="center" wrapText="1"/>
    </xf>
    <xf numFmtId="0" fontId="10" fillId="0" borderId="9" xfId="0" applyFont="1" applyBorder="1" applyAlignment="1">
      <alignment wrapText="1"/>
    </xf>
    <xf numFmtId="0" fontId="10" fillId="0" borderId="10" xfId="0" applyFont="1" applyBorder="1" applyAlignment="1">
      <alignment horizontal="right"/>
    </xf>
    <xf numFmtId="0" fontId="10" fillId="0" borderId="35" xfId="0" applyFont="1" applyBorder="1" applyAlignment="1">
      <alignment vertical="top" wrapText="1"/>
    </xf>
    <xf numFmtId="0" fontId="10" fillId="0" borderId="9" xfId="0" applyFont="1" applyBorder="1" applyAlignment="1">
      <alignment vertical="center" wrapText="1"/>
    </xf>
    <xf numFmtId="165" fontId="10" fillId="0" borderId="23" xfId="0" applyNumberFormat="1" applyFont="1" applyBorder="1" applyAlignment="1">
      <alignment horizontal="right" vertical="center" wrapText="1"/>
    </xf>
    <xf numFmtId="2" fontId="10" fillId="0" borderId="13" xfId="0" applyNumberFormat="1" applyFont="1" applyBorder="1" applyAlignment="1">
      <alignment horizontal="right" vertical="center"/>
    </xf>
    <xf numFmtId="164" fontId="10" fillId="0" borderId="29" xfId="0" applyNumberFormat="1" applyFont="1" applyBorder="1" applyAlignment="1">
      <alignment horizontal="right" vertical="center"/>
    </xf>
    <xf numFmtId="0" fontId="9" fillId="3" borderId="5" xfId="0" applyFont="1" applyFill="1" applyBorder="1" applyAlignment="1">
      <alignment vertical="center"/>
    </xf>
    <xf numFmtId="0" fontId="28" fillId="0" borderId="0" xfId="0" applyFont="1"/>
    <xf numFmtId="3" fontId="10" fillId="0" borderId="13" xfId="0" applyNumberFormat="1" applyFont="1" applyBorder="1" applyAlignment="1">
      <alignment horizontal="right" vertical="center"/>
    </xf>
    <xf numFmtId="0" fontId="37" fillId="0" borderId="0" xfId="0" applyFont="1"/>
    <xf numFmtId="3" fontId="10" fillId="0" borderId="29" xfId="0" applyNumberFormat="1" applyFont="1" applyBorder="1" applyAlignment="1">
      <alignment horizontal="right" vertical="center"/>
    </xf>
    <xf numFmtId="0" fontId="15" fillId="0" borderId="40" xfId="0" applyFont="1" applyBorder="1" applyAlignment="1">
      <alignment horizontal="right" vertical="center"/>
    </xf>
    <xf numFmtId="0" fontId="2" fillId="0" borderId="15" xfId="0" quotePrefix="1" applyFont="1" applyBorder="1" applyAlignment="1">
      <alignment vertical="center"/>
    </xf>
    <xf numFmtId="9" fontId="10" fillId="0" borderId="0" xfId="1" applyFont="1" applyFill="1" applyBorder="1" applyAlignment="1">
      <alignment vertical="center"/>
    </xf>
    <xf numFmtId="0" fontId="2" fillId="0" borderId="22" xfId="0" applyFont="1" applyBorder="1" applyAlignment="1">
      <alignment vertical="center"/>
    </xf>
    <xf numFmtId="0" fontId="2" fillId="0" borderId="23" xfId="0" applyFont="1" applyBorder="1" applyAlignment="1">
      <alignment horizontal="right" vertical="center"/>
    </xf>
    <xf numFmtId="0" fontId="25" fillId="0" borderId="0" xfId="0" applyFont="1"/>
    <xf numFmtId="0" fontId="2" fillId="0" borderId="25" xfId="0" quotePrefix="1" applyFont="1" applyBorder="1" applyAlignment="1">
      <alignment vertical="center"/>
    </xf>
    <xf numFmtId="0" fontId="2" fillId="0" borderId="26" xfId="0" applyFont="1" applyBorder="1" applyAlignment="1">
      <alignment vertical="center"/>
    </xf>
    <xf numFmtId="165" fontId="10" fillId="0" borderId="29" xfId="0" quotePrefix="1" applyNumberFormat="1" applyFont="1" applyBorder="1" applyAlignment="1">
      <alignment horizontal="right" vertical="center"/>
    </xf>
    <xf numFmtId="3" fontId="10" fillId="0" borderId="23" xfId="0" applyNumberFormat="1" applyFont="1" applyBorder="1" applyAlignment="1">
      <alignment horizontal="right" vertical="center"/>
    </xf>
    <xf numFmtId="3" fontId="10" fillId="0" borderId="7" xfId="0" applyNumberFormat="1" applyFont="1" applyBorder="1" applyAlignment="1">
      <alignment horizontal="right" vertical="center"/>
    </xf>
    <xf numFmtId="0" fontId="39" fillId="0" borderId="0" xfId="0" applyFont="1" applyAlignment="1">
      <alignment vertical="center"/>
    </xf>
    <xf numFmtId="0" fontId="30" fillId="0" borderId="13" xfId="0" applyFont="1" applyBorder="1" applyAlignment="1">
      <alignment horizontal="right" vertical="center"/>
    </xf>
    <xf numFmtId="0" fontId="15" fillId="0" borderId="39" xfId="0" applyFont="1" applyBorder="1" applyAlignment="1">
      <alignment vertical="center"/>
    </xf>
    <xf numFmtId="3" fontId="2" fillId="0" borderId="10" xfId="0" applyNumberFormat="1" applyFont="1" applyBorder="1" applyAlignment="1">
      <alignment horizontal="right" vertical="center"/>
    </xf>
    <xf numFmtId="3" fontId="2" fillId="0" borderId="23" xfId="0" applyNumberFormat="1" applyFont="1" applyBorder="1" applyAlignment="1">
      <alignment horizontal="right" vertical="center"/>
    </xf>
    <xf numFmtId="3" fontId="10" fillId="0" borderId="23" xfId="0" quotePrefix="1" applyNumberFormat="1" applyFont="1" applyBorder="1" applyAlignment="1">
      <alignment horizontal="right" vertical="center"/>
    </xf>
    <xf numFmtId="0" fontId="41" fillId="0" borderId="0" xfId="0" applyFont="1"/>
    <xf numFmtId="0" fontId="0" fillId="0" borderId="0" xfId="0" applyAlignment="1">
      <alignment vertical="top"/>
    </xf>
    <xf numFmtId="0" fontId="45" fillId="0" borderId="0" xfId="0" applyFont="1" applyAlignment="1">
      <alignment vertical="center"/>
    </xf>
    <xf numFmtId="0" fontId="0" fillId="2" borderId="0" xfId="0" applyFill="1" applyAlignment="1">
      <alignment vertical="center"/>
    </xf>
    <xf numFmtId="0" fontId="39" fillId="2" borderId="0" xfId="0" applyFont="1" applyFill="1" applyAlignment="1">
      <alignment vertical="center"/>
    </xf>
    <xf numFmtId="0" fontId="47" fillId="0" borderId="7" xfId="0" applyFont="1" applyBorder="1" applyAlignment="1">
      <alignment vertical="center"/>
    </xf>
    <xf numFmtId="0" fontId="0" fillId="2" borderId="7" xfId="0" applyFill="1" applyBorder="1" applyAlignment="1">
      <alignment vertical="center"/>
    </xf>
    <xf numFmtId="0" fontId="10" fillId="2" borderId="7" xfId="0" applyFont="1" applyFill="1" applyBorder="1" applyAlignment="1">
      <alignment vertical="center"/>
    </xf>
    <xf numFmtId="0" fontId="23" fillId="2" borderId="0" xfId="0" applyFont="1" applyFill="1" applyAlignment="1">
      <alignment vertical="center"/>
    </xf>
    <xf numFmtId="0" fontId="6" fillId="2" borderId="2" xfId="0" applyFont="1" applyFill="1" applyBorder="1"/>
    <xf numFmtId="0" fontId="10" fillId="2" borderId="2" xfId="0" applyFont="1" applyFill="1" applyBorder="1" applyAlignment="1">
      <alignment vertical="center"/>
    </xf>
    <xf numFmtId="0" fontId="6" fillId="2" borderId="0" xfId="0" applyFont="1" applyFill="1" applyAlignment="1">
      <alignment vertical="center"/>
    </xf>
    <xf numFmtId="0" fontId="48" fillId="0" borderId="7" xfId="0" applyFont="1" applyBorder="1"/>
    <xf numFmtId="0" fontId="47" fillId="0" borderId="7" xfId="0" applyFont="1" applyBorder="1"/>
    <xf numFmtId="0" fontId="6" fillId="0" borderId="7" xfId="0" applyFont="1" applyBorder="1"/>
    <xf numFmtId="0" fontId="28" fillId="0" borderId="0" xfId="0" applyFont="1" applyAlignment="1">
      <alignment vertical="top" wrapText="1"/>
    </xf>
    <xf numFmtId="0" fontId="39" fillId="0" borderId="0" xfId="0" applyFont="1"/>
    <xf numFmtId="3" fontId="10" fillId="0" borderId="10" xfId="0" applyNumberFormat="1" applyFont="1" applyBorder="1" applyAlignment="1">
      <alignment horizontal="right"/>
    </xf>
    <xf numFmtId="3" fontId="10" fillId="0" borderId="13" xfId="0" applyNumberFormat="1" applyFont="1" applyBorder="1" applyAlignment="1">
      <alignment horizontal="right"/>
    </xf>
    <xf numFmtId="1" fontId="10" fillId="0" borderId="10" xfId="0" quotePrefix="1" applyNumberFormat="1" applyFont="1" applyBorder="1" applyAlignment="1">
      <alignment horizontal="right" vertical="center"/>
    </xf>
    <xf numFmtId="166" fontId="10" fillId="0" borderId="29" xfId="0" applyNumberFormat="1" applyFont="1" applyBorder="1" applyAlignment="1">
      <alignment horizontal="right" vertical="center"/>
    </xf>
    <xf numFmtId="0" fontId="50" fillId="0" borderId="0" xfId="0" applyFont="1"/>
    <xf numFmtId="0" fontId="10" fillId="2" borderId="0" xfId="0" applyFont="1" applyFill="1"/>
    <xf numFmtId="0" fontId="10" fillId="0" borderId="9" xfId="0" applyFont="1" applyBorder="1" applyAlignment="1">
      <alignment horizontal="left" indent="1"/>
    </xf>
    <xf numFmtId="0" fontId="10" fillId="0" borderId="12" xfId="0" applyFont="1" applyBorder="1" applyAlignment="1">
      <alignment horizontal="left" indent="1"/>
    </xf>
    <xf numFmtId="0" fontId="9" fillId="3" borderId="37" xfId="0" applyFont="1" applyFill="1" applyBorder="1"/>
    <xf numFmtId="0" fontId="9" fillId="3" borderId="38" xfId="0" applyFont="1" applyFill="1" applyBorder="1"/>
    <xf numFmtId="0" fontId="9" fillId="3" borderId="35" xfId="0" applyFont="1" applyFill="1" applyBorder="1"/>
    <xf numFmtId="0" fontId="9" fillId="5" borderId="36" xfId="0" applyFont="1" applyFill="1" applyBorder="1" applyAlignment="1">
      <alignment horizontal="left" indent="1"/>
    </xf>
    <xf numFmtId="0" fontId="9" fillId="5" borderId="37" xfId="0" applyFont="1" applyFill="1" applyBorder="1"/>
    <xf numFmtId="10" fontId="9" fillId="5" borderId="37" xfId="0" applyNumberFormat="1" applyFont="1" applyFill="1" applyBorder="1"/>
    <xf numFmtId="0" fontId="9" fillId="5" borderId="38" xfId="0" applyFont="1" applyFill="1" applyBorder="1"/>
    <xf numFmtId="0" fontId="10" fillId="5" borderId="37" xfId="0" applyFont="1" applyFill="1" applyBorder="1" applyAlignment="1">
      <alignment horizontal="center"/>
    </xf>
    <xf numFmtId="0" fontId="10" fillId="5" borderId="38" xfId="0" applyFont="1" applyFill="1" applyBorder="1" applyAlignment="1">
      <alignment horizontal="center"/>
    </xf>
    <xf numFmtId="0" fontId="51" fillId="3" borderId="36" xfId="0" applyFont="1" applyFill="1" applyBorder="1"/>
    <xf numFmtId="0" fontId="51" fillId="3" borderId="37" xfId="0" applyFont="1" applyFill="1" applyBorder="1"/>
    <xf numFmtId="0" fontId="9" fillId="5" borderId="36" xfId="0" applyFont="1" applyFill="1" applyBorder="1"/>
    <xf numFmtId="0" fontId="10" fillId="0" borderId="38" xfId="0" applyFont="1" applyBorder="1" applyAlignment="1">
      <alignment vertical="top" wrapText="1"/>
    </xf>
    <xf numFmtId="0" fontId="10" fillId="0" borderId="36" xfId="0" applyFont="1" applyBorder="1"/>
    <xf numFmtId="0" fontId="0" fillId="2" borderId="0" xfId="0" applyFill="1" applyAlignment="1">
      <alignment vertical="center" wrapText="1"/>
    </xf>
    <xf numFmtId="0" fontId="0" fillId="0" borderId="7" xfId="0" applyBorder="1" applyAlignment="1">
      <alignment wrapText="1"/>
    </xf>
    <xf numFmtId="0" fontId="0" fillId="0" borderId="0" xfId="0" applyAlignment="1">
      <alignment wrapText="1"/>
    </xf>
    <xf numFmtId="0" fontId="50" fillId="0" borderId="0" xfId="0" applyFont="1" applyAlignment="1">
      <alignment wrapText="1"/>
    </xf>
    <xf numFmtId="0" fontId="0" fillId="2" borderId="0" xfId="0" applyFill="1" applyAlignment="1">
      <alignment wrapText="1"/>
    </xf>
    <xf numFmtId="0" fontId="9" fillId="3" borderId="35" xfId="0" applyFont="1" applyFill="1" applyBorder="1" applyAlignment="1">
      <alignment wrapText="1"/>
    </xf>
    <xf numFmtId="0" fontId="9" fillId="5" borderId="37" xfId="0" applyFont="1" applyFill="1" applyBorder="1" applyAlignment="1">
      <alignment horizontal="left" wrapText="1"/>
    </xf>
    <xf numFmtId="0" fontId="51" fillId="3" borderId="37" xfId="0" applyFont="1" applyFill="1" applyBorder="1" applyAlignment="1">
      <alignment wrapText="1"/>
    </xf>
    <xf numFmtId="0" fontId="54" fillId="0" borderId="0" xfId="0" applyFont="1"/>
    <xf numFmtId="0" fontId="11" fillId="2" borderId="0" xfId="0" applyFont="1" applyFill="1"/>
    <xf numFmtId="9" fontId="10" fillId="0" borderId="37" xfId="1" quotePrefix="1" applyFont="1" applyBorder="1" applyAlignment="1">
      <alignment horizontal="right" vertical="center"/>
    </xf>
    <xf numFmtId="0" fontId="30" fillId="0" borderId="29" xfId="0" applyFont="1" applyBorder="1" applyAlignment="1">
      <alignment horizontal="right" vertical="center"/>
    </xf>
    <xf numFmtId="0" fontId="10" fillId="0" borderId="13" xfId="1" applyNumberFormat="1" applyFont="1" applyBorder="1" applyAlignment="1">
      <alignment horizontal="right" vertical="center"/>
    </xf>
    <xf numFmtId="0" fontId="10" fillId="0" borderId="29" xfId="1" applyNumberFormat="1" applyFont="1" applyBorder="1" applyAlignment="1">
      <alignment horizontal="right" vertical="center"/>
    </xf>
    <xf numFmtId="0" fontId="10" fillId="0" borderId="37" xfId="1" applyNumberFormat="1" applyFont="1" applyBorder="1" applyAlignment="1">
      <alignment horizontal="right" vertical="center"/>
    </xf>
    <xf numFmtId="0" fontId="10" fillId="0" borderId="10" xfId="1" applyNumberFormat="1" applyFont="1" applyBorder="1" applyAlignment="1">
      <alignment horizontal="right" vertical="center"/>
    </xf>
    <xf numFmtId="1" fontId="10" fillId="0" borderId="10" xfId="1" applyNumberFormat="1" applyFont="1" applyBorder="1" applyAlignment="1">
      <alignment horizontal="right" vertical="center"/>
    </xf>
    <xf numFmtId="1" fontId="10" fillId="0" borderId="29" xfId="1" applyNumberFormat="1" applyFont="1" applyBorder="1" applyAlignment="1">
      <alignment horizontal="right" vertical="center"/>
    </xf>
    <xf numFmtId="0" fontId="10" fillId="0" borderId="23" xfId="1" applyNumberFormat="1" applyFont="1" applyBorder="1" applyAlignment="1">
      <alignment horizontal="right" vertical="center"/>
    </xf>
    <xf numFmtId="0" fontId="10" fillId="0" borderId="7" xfId="1" applyNumberFormat="1" applyFont="1" applyBorder="1" applyAlignment="1">
      <alignment horizontal="right" vertical="center"/>
    </xf>
    <xf numFmtId="0" fontId="53" fillId="0" borderId="12" xfId="0" applyFont="1" applyBorder="1" applyAlignment="1">
      <alignment vertical="center"/>
    </xf>
    <xf numFmtId="0" fontId="53" fillId="0" borderId="13" xfId="0" applyFont="1" applyBorder="1" applyAlignment="1">
      <alignment horizontal="right" vertical="center"/>
    </xf>
    <xf numFmtId="3" fontId="56" fillId="0" borderId="40" xfId="0" quotePrefix="1" applyNumberFormat="1" applyFont="1" applyBorder="1" applyAlignment="1">
      <alignment horizontal="right" vertical="center"/>
    </xf>
    <xf numFmtId="3" fontId="56" fillId="0" borderId="40" xfId="0" applyNumberFormat="1" applyFont="1" applyBorder="1" applyAlignment="1">
      <alignment horizontal="right" vertical="center"/>
    </xf>
    <xf numFmtId="0" fontId="53" fillId="0" borderId="16" xfId="0" applyFont="1" applyBorder="1" applyAlignment="1">
      <alignment horizontal="right" vertical="center"/>
    </xf>
    <xf numFmtId="0" fontId="11" fillId="0" borderId="0" xfId="0" applyFont="1" applyAlignment="1">
      <alignment vertical="center" wrapText="1"/>
    </xf>
    <xf numFmtId="0" fontId="6" fillId="2" borderId="0" xfId="0" applyFont="1" applyFill="1" applyAlignment="1">
      <alignment vertical="center" wrapText="1"/>
    </xf>
    <xf numFmtId="0" fontId="33" fillId="2" borderId="0" xfId="0" applyFont="1" applyFill="1" applyAlignment="1">
      <alignment vertical="center" wrapText="1"/>
    </xf>
    <xf numFmtId="0" fontId="13" fillId="0" borderId="7" xfId="0" applyFont="1" applyBorder="1" applyAlignment="1">
      <alignment vertical="center" wrapText="1"/>
    </xf>
    <xf numFmtId="0" fontId="12" fillId="0" borderId="0" xfId="0" applyFont="1" applyAlignment="1">
      <alignment vertical="center" wrapText="1"/>
    </xf>
    <xf numFmtId="0" fontId="9" fillId="3" borderId="0" xfId="0" applyFont="1" applyFill="1" applyAlignment="1">
      <alignment vertical="center" wrapText="1"/>
    </xf>
    <xf numFmtId="0" fontId="22" fillId="0" borderId="12" xfId="0" applyFont="1" applyBorder="1" applyAlignment="1">
      <alignment vertical="center" wrapText="1"/>
    </xf>
    <xf numFmtId="0" fontId="2" fillId="0" borderId="28" xfId="0" applyFont="1" applyBorder="1" applyAlignment="1">
      <alignment vertical="center" wrapText="1"/>
    </xf>
    <xf numFmtId="0" fontId="6" fillId="0" borderId="0" xfId="0" applyFont="1" applyAlignment="1">
      <alignment vertical="center" wrapText="1"/>
    </xf>
    <xf numFmtId="0" fontId="15" fillId="0" borderId="39" xfId="0" applyFont="1" applyBorder="1" applyAlignment="1">
      <alignment wrapText="1"/>
    </xf>
    <xf numFmtId="0" fontId="2" fillId="0" borderId="12" xfId="0" quotePrefix="1" applyFont="1" applyBorder="1" applyAlignment="1">
      <alignment vertical="center" wrapText="1"/>
    </xf>
    <xf numFmtId="0" fontId="53" fillId="0" borderId="12" xfId="0" applyFont="1" applyBorder="1" applyAlignment="1">
      <alignment vertical="center" wrapText="1"/>
    </xf>
    <xf numFmtId="165" fontId="10" fillId="0" borderId="29" xfId="0" applyNumberFormat="1" applyFont="1" applyBorder="1" applyAlignment="1">
      <alignment horizontal="left" vertical="center"/>
    </xf>
    <xf numFmtId="0" fontId="53" fillId="0" borderId="15" xfId="0" quotePrefix="1" applyFont="1" applyBorder="1" applyAlignment="1">
      <alignment vertical="center"/>
    </xf>
    <xf numFmtId="0" fontId="57" fillId="0" borderId="0" xfId="0" applyFont="1"/>
    <xf numFmtId="0" fontId="57" fillId="2" borderId="0" xfId="0" applyFont="1" applyFill="1"/>
    <xf numFmtId="0" fontId="57" fillId="0" borderId="0" xfId="0" applyFont="1" applyAlignment="1">
      <alignment vertical="center"/>
    </xf>
    <xf numFmtId="0" fontId="58" fillId="0" borderId="0" xfId="0" applyFont="1" applyAlignment="1">
      <alignment horizontal="left" vertical="top"/>
    </xf>
    <xf numFmtId="9" fontId="57" fillId="0" borderId="0" xfId="0" applyNumberFormat="1" applyFont="1" applyAlignment="1">
      <alignment vertical="center"/>
    </xf>
    <xf numFmtId="0" fontId="22" fillId="0" borderId="12" xfId="0" quotePrefix="1" applyFont="1" applyBorder="1" applyAlignment="1">
      <alignment vertical="center"/>
    </xf>
    <xf numFmtId="0" fontId="15" fillId="0" borderId="45" xfId="0" applyFont="1" applyBorder="1"/>
    <xf numFmtId="0" fontId="15" fillId="0" borderId="46" xfId="0" applyFont="1" applyBorder="1" applyAlignment="1">
      <alignment horizontal="right" vertical="center"/>
    </xf>
    <xf numFmtId="0" fontId="15" fillId="0" borderId="46" xfId="0" applyFont="1" applyBorder="1"/>
    <xf numFmtId="3" fontId="10" fillId="0" borderId="46" xfId="0" applyNumberFormat="1" applyFont="1" applyBorder="1" applyAlignment="1">
      <alignment horizontal="right"/>
    </xf>
    <xf numFmtId="0" fontId="60" fillId="0" borderId="0" xfId="0" applyFont="1" applyAlignment="1">
      <alignment horizontal="left" vertical="top"/>
    </xf>
    <xf numFmtId="0" fontId="62" fillId="2" borderId="0" xfId="0" applyFont="1" applyFill="1"/>
    <xf numFmtId="0" fontId="58" fillId="2" borderId="0" xfId="0" applyFont="1" applyFill="1" applyAlignment="1">
      <alignment horizontal="center" vertical="center" wrapText="1"/>
    </xf>
    <xf numFmtId="0" fontId="64" fillId="0" borderId="0" xfId="0" applyFont="1" applyAlignment="1">
      <alignment horizontal="left" vertical="top"/>
    </xf>
    <xf numFmtId="1" fontId="0" fillId="0" borderId="0" xfId="0" applyNumberFormat="1" applyAlignment="1">
      <alignment vertical="center"/>
    </xf>
    <xf numFmtId="1" fontId="10" fillId="0" borderId="16" xfId="0" applyNumberFormat="1" applyFont="1" applyBorder="1" applyAlignment="1">
      <alignment horizontal="right" vertical="center"/>
    </xf>
    <xf numFmtId="0" fontId="2" fillId="0" borderId="28" xfId="0" quotePrefix="1" applyFont="1" applyBorder="1" applyAlignment="1">
      <alignment vertical="center"/>
    </xf>
    <xf numFmtId="0" fontId="61" fillId="0" borderId="0" xfId="0" applyFont="1" applyAlignment="1">
      <alignment horizontal="center" vertical="center" wrapText="1"/>
    </xf>
    <xf numFmtId="0" fontId="68" fillId="0" borderId="0" xfId="0" applyFont="1" applyAlignment="1">
      <alignment horizontal="right" vertical="center"/>
    </xf>
    <xf numFmtId="0" fontId="60" fillId="2" borderId="0" xfId="0" applyFont="1" applyFill="1" applyAlignment="1">
      <alignment vertical="center"/>
    </xf>
    <xf numFmtId="165" fontId="2" fillId="0" borderId="10" xfId="0" applyNumberFormat="1" applyFont="1" applyBorder="1" applyAlignment="1">
      <alignment horizontal="right" vertical="center"/>
    </xf>
    <xf numFmtId="165" fontId="2" fillId="0" borderId="13" xfId="0" applyNumberFormat="1" applyFont="1" applyBorder="1" applyAlignment="1">
      <alignment horizontal="right" vertical="center"/>
    </xf>
    <xf numFmtId="165" fontId="2" fillId="0" borderId="29" xfId="0" quotePrefix="1" applyNumberFormat="1" applyFont="1" applyBorder="1" applyAlignment="1">
      <alignment horizontal="right" vertical="center"/>
    </xf>
    <xf numFmtId="165" fontId="2" fillId="0" borderId="29" xfId="0" applyNumberFormat="1" applyFont="1" applyBorder="1" applyAlignment="1">
      <alignment horizontal="right" vertical="center"/>
    </xf>
    <xf numFmtId="9" fontId="10" fillId="0" borderId="29" xfId="1" quotePrefix="1" applyFont="1" applyBorder="1" applyAlignment="1">
      <alignment horizontal="right" vertical="center"/>
    </xf>
    <xf numFmtId="0" fontId="73" fillId="0" borderId="0" xfId="0" applyFont="1" applyAlignment="1">
      <alignment horizontal="left" vertical="center"/>
    </xf>
    <xf numFmtId="0" fontId="2" fillId="0" borderId="0" xfId="0" applyFont="1" applyAlignment="1">
      <alignment wrapText="1"/>
    </xf>
    <xf numFmtId="0" fontId="10" fillId="0" borderId="0" xfId="0" applyFont="1" applyAlignment="1">
      <alignment horizontal="right"/>
    </xf>
    <xf numFmtId="165" fontId="10" fillId="0" borderId="0" xfId="0" applyNumberFormat="1" applyFont="1" applyAlignment="1">
      <alignment horizontal="right"/>
    </xf>
    <xf numFmtId="0" fontId="10" fillId="2" borderId="0" xfId="0" applyFont="1" applyFill="1" applyAlignment="1">
      <alignment horizontal="right"/>
    </xf>
    <xf numFmtId="0" fontId="74" fillId="0" borderId="0" xfId="0" applyFont="1"/>
    <xf numFmtId="0" fontId="10" fillId="0" borderId="0" xfId="0" applyFont="1" applyAlignment="1">
      <alignment horizontal="right" vertical="center" wrapText="1"/>
    </xf>
    <xf numFmtId="4" fontId="40" fillId="0" borderId="0" xfId="0" applyNumberFormat="1" applyFont="1" applyAlignment="1">
      <alignment horizontal="right" vertical="center"/>
    </xf>
    <xf numFmtId="0" fontId="10" fillId="0" borderId="0" xfId="0" applyFont="1" applyAlignment="1">
      <alignment vertical="center" wrapText="1"/>
    </xf>
    <xf numFmtId="0" fontId="10" fillId="0" borderId="1" xfId="0" applyFont="1" applyBorder="1" applyAlignment="1">
      <alignment vertical="center"/>
    </xf>
    <xf numFmtId="0" fontId="10" fillId="0" borderId="2" xfId="0" applyFont="1" applyBorder="1" applyAlignment="1">
      <alignment horizontal="right" vertical="center"/>
    </xf>
    <xf numFmtId="2" fontId="40" fillId="2" borderId="0" xfId="0" applyNumberFormat="1" applyFont="1" applyFill="1" applyAlignment="1">
      <alignment vertical="center"/>
    </xf>
    <xf numFmtId="0" fontId="66" fillId="2" borderId="9" xfId="0" applyFont="1" applyFill="1" applyBorder="1" applyAlignment="1">
      <alignment vertical="center"/>
    </xf>
    <xf numFmtId="0" fontId="66" fillId="2" borderId="10" xfId="0" applyFont="1" applyFill="1" applyBorder="1" applyAlignment="1">
      <alignment vertical="center"/>
    </xf>
    <xf numFmtId="165" fontId="66" fillId="2" borderId="11" xfId="0" applyNumberFormat="1" applyFont="1" applyFill="1" applyBorder="1" applyAlignment="1">
      <alignment horizontal="right" vertical="center"/>
    </xf>
    <xf numFmtId="0" fontId="66" fillId="0" borderId="0" xfId="0" applyFont="1"/>
    <xf numFmtId="0" fontId="66" fillId="2" borderId="10" xfId="0" applyFont="1" applyFill="1" applyBorder="1" applyAlignment="1">
      <alignment horizontal="left" vertical="center" wrapText="1"/>
    </xf>
    <xf numFmtId="0" fontId="66" fillId="2" borderId="13" xfId="0" applyFont="1" applyFill="1" applyBorder="1" applyAlignment="1">
      <alignment horizontal="left" vertical="center" wrapText="1"/>
    </xf>
    <xf numFmtId="0" fontId="66" fillId="0" borderId="12" xfId="0" applyFont="1" applyBorder="1"/>
    <xf numFmtId="0" fontId="66" fillId="0" borderId="13" xfId="0" applyFont="1" applyBorder="1"/>
    <xf numFmtId="0" fontId="66" fillId="0" borderId="14" xfId="0" applyFont="1" applyBorder="1"/>
    <xf numFmtId="0" fontId="66" fillId="2" borderId="12" xfId="0" applyFont="1" applyFill="1" applyBorder="1" applyAlignment="1">
      <alignment vertical="center" wrapText="1"/>
    </xf>
    <xf numFmtId="0" fontId="66" fillId="0" borderId="12" xfId="0" applyFont="1" applyBorder="1" applyAlignment="1">
      <alignment wrapText="1"/>
    </xf>
    <xf numFmtId="0" fontId="66" fillId="0" borderId="13" xfId="0" applyFont="1" applyBorder="1" applyAlignment="1">
      <alignment wrapText="1"/>
    </xf>
    <xf numFmtId="0" fontId="66" fillId="0" borderId="28" xfId="0" applyFont="1" applyBorder="1"/>
    <xf numFmtId="0" fontId="66" fillId="0" borderId="29" xfId="0" applyFont="1" applyBorder="1"/>
    <xf numFmtId="0" fontId="66" fillId="0" borderId="29" xfId="0" applyFont="1" applyBorder="1" applyAlignment="1">
      <alignment horizontal="left"/>
    </xf>
    <xf numFmtId="0" fontId="66" fillId="0" borderId="30" xfId="0" applyFont="1" applyBorder="1"/>
    <xf numFmtId="0" fontId="66" fillId="2" borderId="23" xfId="0" applyFont="1" applyFill="1" applyBorder="1" applyAlignment="1">
      <alignment horizontal="left" vertical="center" wrapText="1"/>
    </xf>
    <xf numFmtId="0" fontId="66" fillId="2" borderId="10" xfId="0" applyFont="1" applyFill="1" applyBorder="1" applyAlignment="1">
      <alignment vertical="center" wrapText="1"/>
    </xf>
    <xf numFmtId="0" fontId="13" fillId="0" borderId="0" xfId="0" applyFont="1"/>
    <xf numFmtId="0" fontId="63" fillId="0" borderId="0" xfId="0" applyFont="1" applyAlignment="1">
      <alignment vertical="center" wrapText="1"/>
    </xf>
    <xf numFmtId="165" fontId="30" fillId="0" borderId="0" xfId="0" applyNumberFormat="1" applyFont="1" applyAlignment="1">
      <alignment horizontal="right"/>
    </xf>
    <xf numFmtId="1" fontId="10" fillId="0" borderId="13" xfId="1" quotePrefix="1" applyNumberFormat="1" applyFont="1" applyBorder="1" applyAlignment="1">
      <alignment horizontal="right" vertical="center"/>
    </xf>
    <xf numFmtId="0" fontId="60" fillId="0" borderId="0" xfId="0" applyFont="1" applyAlignment="1">
      <alignment vertical="center"/>
    </xf>
    <xf numFmtId="2" fontId="54" fillId="0" borderId="0" xfId="0" applyNumberFormat="1" applyFont="1" applyAlignment="1">
      <alignment vertical="center"/>
    </xf>
    <xf numFmtId="165" fontId="2" fillId="0" borderId="16" xfId="0" applyNumberFormat="1" applyFont="1" applyBorder="1" applyAlignment="1">
      <alignment horizontal="right" vertical="center"/>
    </xf>
    <xf numFmtId="1" fontId="2" fillId="0" borderId="10" xfId="0" applyNumberFormat="1" applyFont="1" applyBorder="1" applyAlignment="1">
      <alignment horizontal="right" vertical="center"/>
    </xf>
    <xf numFmtId="1" fontId="2" fillId="0" borderId="13" xfId="0" applyNumberFormat="1" applyFont="1" applyBorder="1" applyAlignment="1">
      <alignment horizontal="right" vertical="center"/>
    </xf>
    <xf numFmtId="1" fontId="2" fillId="2" borderId="29" xfId="0" quotePrefix="1" applyNumberFormat="1" applyFont="1" applyFill="1" applyBorder="1" applyAlignment="1">
      <alignment horizontal="right" vertical="center"/>
    </xf>
    <xf numFmtId="3" fontId="56" fillId="0" borderId="0" xfId="0" quotePrefix="1" applyNumberFormat="1" applyFont="1" applyAlignment="1">
      <alignment horizontal="right" vertical="center"/>
    </xf>
    <xf numFmtId="165" fontId="2" fillId="0" borderId="23" xfId="0" applyNumberFormat="1" applyFont="1" applyBorder="1" applyAlignment="1">
      <alignment horizontal="right" vertical="center"/>
    </xf>
    <xf numFmtId="0" fontId="2" fillId="0" borderId="2" xfId="0" applyFont="1" applyBorder="1" applyAlignment="1">
      <alignment horizontal="right" vertical="center"/>
    </xf>
    <xf numFmtId="4" fontId="2" fillId="0" borderId="2" xfId="0" applyNumberFormat="1" applyFont="1" applyBorder="1" applyAlignment="1">
      <alignment horizontal="right" vertical="center"/>
    </xf>
    <xf numFmtId="1" fontId="2" fillId="0" borderId="29" xfId="1" applyNumberFormat="1" applyFont="1" applyBorder="1" applyAlignment="1">
      <alignment horizontal="right" vertical="center"/>
    </xf>
    <xf numFmtId="3" fontId="2" fillId="0" borderId="29" xfId="0" applyNumberFormat="1" applyFont="1" applyBorder="1" applyAlignment="1">
      <alignment horizontal="right" vertical="center"/>
    </xf>
    <xf numFmtId="0" fontId="2" fillId="0" borderId="9" xfId="0" applyFont="1" applyBorder="1" applyAlignment="1">
      <alignment vertical="center" wrapText="1"/>
    </xf>
    <xf numFmtId="9" fontId="2" fillId="0" borderId="26" xfId="1" quotePrefix="1" applyFont="1" applyBorder="1" applyAlignment="1">
      <alignment horizontal="right" vertical="center"/>
    </xf>
    <xf numFmtId="0" fontId="58" fillId="0" borderId="0" xfId="0" applyFont="1"/>
    <xf numFmtId="0" fontId="9" fillId="3" borderId="51" xfId="0" applyFont="1" applyFill="1" applyBorder="1" applyAlignment="1">
      <alignment vertical="center"/>
    </xf>
    <xf numFmtId="165" fontId="10" fillId="0" borderId="55" xfId="0" applyNumberFormat="1" applyFont="1" applyBorder="1" applyAlignment="1">
      <alignment horizontal="right" vertical="center"/>
    </xf>
    <xf numFmtId="3" fontId="10" fillId="0" borderId="52" xfId="0" applyNumberFormat="1" applyFont="1" applyBorder="1" applyAlignment="1">
      <alignment horizontal="right"/>
    </xf>
    <xf numFmtId="3" fontId="10" fillId="0" borderId="54" xfId="0" applyNumberFormat="1" applyFont="1" applyBorder="1" applyAlignment="1">
      <alignment horizontal="right"/>
    </xf>
    <xf numFmtId="3" fontId="10" fillId="0" borderId="55" xfId="0" applyNumberFormat="1" applyFont="1" applyBorder="1" applyAlignment="1">
      <alignment horizontal="right" vertical="center"/>
    </xf>
    <xf numFmtId="1" fontId="10" fillId="0" borderId="52" xfId="0" applyNumberFormat="1" applyFont="1" applyBorder="1" applyAlignment="1">
      <alignment horizontal="right" vertical="center"/>
    </xf>
    <xf numFmtId="1" fontId="10" fillId="0" borderId="54" xfId="0" applyNumberFormat="1" applyFont="1" applyBorder="1" applyAlignment="1">
      <alignment horizontal="right" vertical="center"/>
    </xf>
    <xf numFmtId="166" fontId="10" fillId="0" borderId="55" xfId="0" applyNumberFormat="1" applyFont="1" applyBorder="1" applyAlignment="1">
      <alignment horizontal="right" vertical="center"/>
    </xf>
    <xf numFmtId="3" fontId="10" fillId="0" borderId="52" xfId="0" applyNumberFormat="1" applyFont="1" applyBorder="1" applyAlignment="1">
      <alignment horizontal="right" vertical="center"/>
    </xf>
    <xf numFmtId="0" fontId="66" fillId="0" borderId="57" xfId="0" applyFont="1" applyBorder="1"/>
    <xf numFmtId="0" fontId="66" fillId="0" borderId="57" xfId="0" applyFont="1" applyBorder="1" applyAlignment="1">
      <alignment horizontal="left"/>
    </xf>
    <xf numFmtId="0" fontId="74" fillId="0" borderId="0" xfId="0" applyFont="1" applyAlignment="1">
      <alignment vertical="center"/>
    </xf>
    <xf numFmtId="165" fontId="10" fillId="0" borderId="53" xfId="0" applyNumberFormat="1" applyFont="1" applyBorder="1" applyAlignment="1">
      <alignment horizontal="right" vertical="center" wrapText="1"/>
    </xf>
    <xf numFmtId="1" fontId="10" fillId="0" borderId="52" xfId="0" quotePrefix="1" applyNumberFormat="1" applyFont="1" applyBorder="1" applyAlignment="1">
      <alignment horizontal="right" vertical="center"/>
    </xf>
    <xf numFmtId="2" fontId="10" fillId="0" borderId="54" xfId="0" applyNumberFormat="1" applyFont="1" applyBorder="1" applyAlignment="1">
      <alignment horizontal="right" vertical="center"/>
    </xf>
    <xf numFmtId="164" fontId="10" fillId="0" borderId="55" xfId="0" applyNumberFormat="1" applyFont="1" applyBorder="1" applyAlignment="1">
      <alignment horizontal="right" vertical="center"/>
    </xf>
    <xf numFmtId="0" fontId="9" fillId="3" borderId="0" xfId="0" applyFont="1" applyFill="1" applyAlignment="1">
      <alignment horizontal="left"/>
    </xf>
    <xf numFmtId="0" fontId="60" fillId="0" borderId="0" xfId="0" applyFont="1" applyAlignment="1">
      <alignment horizontal="right"/>
    </xf>
    <xf numFmtId="0" fontId="77" fillId="0" borderId="0" xfId="0" applyFont="1" applyAlignment="1">
      <alignment vertical="center"/>
    </xf>
    <xf numFmtId="0" fontId="0" fillId="2" borderId="7" xfId="0" applyFill="1" applyBorder="1"/>
    <xf numFmtId="0" fontId="79" fillId="2" borderId="58" xfId="0" applyFont="1" applyFill="1" applyBorder="1"/>
    <xf numFmtId="0" fontId="0" fillId="2" borderId="58" xfId="0" applyFill="1"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78" fillId="2" borderId="0" xfId="0" applyFont="1" applyFill="1"/>
    <xf numFmtId="0" fontId="0" fillId="2" borderId="6" xfId="0" applyFill="1" applyBorder="1"/>
    <xf numFmtId="0" fontId="10" fillId="0" borderId="36" xfId="0" applyFont="1" applyBorder="1" applyAlignment="1">
      <alignment vertical="center" wrapText="1"/>
    </xf>
    <xf numFmtId="4" fontId="10" fillId="0" borderId="37" xfId="0" applyNumberFormat="1" applyFont="1" applyBorder="1" applyAlignment="1">
      <alignment horizontal="right" vertical="center"/>
    </xf>
    <xf numFmtId="4" fontId="10" fillId="0" borderId="56" xfId="0" applyNumberFormat="1" applyFont="1" applyBorder="1" applyAlignment="1">
      <alignment horizontal="right" vertical="center"/>
    </xf>
    <xf numFmtId="3" fontId="10" fillId="0" borderId="11" xfId="0" applyNumberFormat="1" applyFont="1" applyBorder="1" applyAlignment="1">
      <alignment horizontal="right" vertical="center"/>
    </xf>
    <xf numFmtId="3" fontId="10" fillId="0" borderId="24" xfId="0" applyNumberFormat="1" applyFont="1" applyBorder="1" applyAlignment="1">
      <alignment horizontal="right" vertical="center"/>
    </xf>
    <xf numFmtId="3" fontId="10" fillId="0" borderId="14" xfId="0" applyNumberFormat="1" applyFont="1" applyBorder="1" applyAlignment="1">
      <alignment horizontal="right" vertical="center"/>
    </xf>
    <xf numFmtId="3" fontId="10" fillId="0" borderId="30" xfId="0" applyNumberFormat="1" applyFont="1" applyBorder="1" applyAlignment="1">
      <alignment horizontal="right" vertical="center"/>
    </xf>
    <xf numFmtId="0" fontId="10" fillId="0" borderId="32" xfId="0" applyFont="1" applyBorder="1" applyAlignment="1">
      <alignment horizontal="left" vertical="center" wrapText="1"/>
    </xf>
    <xf numFmtId="0" fontId="6" fillId="2" borderId="0" xfId="0" applyFont="1" applyFill="1"/>
    <xf numFmtId="0" fontId="74" fillId="2" borderId="0" xfId="0" applyFont="1" applyFill="1"/>
    <xf numFmtId="0" fontId="9" fillId="3" borderId="36" xfId="0" applyFont="1" applyFill="1" applyBorder="1"/>
    <xf numFmtId="0" fontId="10" fillId="0" borderId="13" xfId="0" applyFont="1" applyBorder="1"/>
    <xf numFmtId="4" fontId="0" fillId="0" borderId="0" xfId="0" applyNumberFormat="1" applyAlignment="1">
      <alignment vertical="center"/>
    </xf>
    <xf numFmtId="167" fontId="15" fillId="0" borderId="0" xfId="1" applyNumberFormat="1" applyFont="1" applyFill="1" applyBorder="1" applyAlignment="1">
      <alignment horizontal="center"/>
    </xf>
    <xf numFmtId="1" fontId="0" fillId="0" borderId="0" xfId="0" applyNumberFormat="1"/>
    <xf numFmtId="1" fontId="10" fillId="0" borderId="11" xfId="0" applyNumberFormat="1" applyFont="1" applyBorder="1" applyAlignment="1">
      <alignment horizontal="right" vertical="center"/>
    </xf>
    <xf numFmtId="1" fontId="10" fillId="0" borderId="30" xfId="0" applyNumberFormat="1" applyFont="1" applyBorder="1" applyAlignment="1">
      <alignment horizontal="right" vertical="center"/>
    </xf>
    <xf numFmtId="0" fontId="10" fillId="0" borderId="23" xfId="0" applyFont="1" applyBorder="1"/>
    <xf numFmtId="0" fontId="10" fillId="0" borderId="23" xfId="0" applyFont="1" applyBorder="1" applyAlignment="1">
      <alignment vertical="center"/>
    </xf>
    <xf numFmtId="0" fontId="2" fillId="0" borderId="23" xfId="0" applyFont="1" applyBorder="1" applyAlignment="1">
      <alignment vertical="center"/>
    </xf>
    <xf numFmtId="0" fontId="10" fillId="2" borderId="23" xfId="0" applyFont="1" applyFill="1" applyBorder="1"/>
    <xf numFmtId="0" fontId="10" fillId="2" borderId="13" xfId="0" applyFont="1" applyFill="1" applyBorder="1"/>
    <xf numFmtId="0" fontId="10" fillId="0" borderId="13" xfId="0" applyFont="1" applyBorder="1" applyAlignment="1">
      <alignment vertical="center"/>
    </xf>
    <xf numFmtId="0" fontId="59" fillId="0" borderId="0" xfId="0" applyFont="1" applyAlignment="1">
      <alignment vertical="center"/>
    </xf>
    <xf numFmtId="0" fontId="2" fillId="0" borderId="4" xfId="0" applyFont="1" applyBorder="1" applyAlignment="1">
      <alignment vertical="center"/>
    </xf>
    <xf numFmtId="0" fontId="56" fillId="0" borderId="0" xfId="0" applyFont="1" applyAlignment="1">
      <alignment horizontal="right" vertical="center"/>
    </xf>
    <xf numFmtId="0" fontId="26" fillId="0" borderId="12" xfId="0" quotePrefix="1" applyFont="1" applyBorder="1" applyAlignment="1">
      <alignment vertical="center"/>
    </xf>
    <xf numFmtId="0" fontId="26" fillId="0" borderId="22" xfId="0" quotePrefix="1" applyFont="1" applyBorder="1" applyAlignment="1">
      <alignment vertical="center"/>
    </xf>
    <xf numFmtId="0" fontId="2" fillId="0" borderId="16" xfId="0" applyFont="1" applyBorder="1" applyAlignment="1">
      <alignment horizontal="right" vertical="center"/>
    </xf>
    <xf numFmtId="0" fontId="26" fillId="0" borderId="4" xfId="0" quotePrefix="1" applyFont="1" applyBorder="1" applyAlignment="1">
      <alignment vertical="center"/>
    </xf>
    <xf numFmtId="1" fontId="10" fillId="0" borderId="23" xfId="0" applyNumberFormat="1" applyFont="1" applyBorder="1" applyAlignment="1">
      <alignment horizontal="right" vertical="center"/>
    </xf>
    <xf numFmtId="1" fontId="10" fillId="2" borderId="13" xfId="1" quotePrefix="1" applyNumberFormat="1" applyFont="1" applyFill="1" applyBorder="1" applyAlignment="1">
      <alignment horizontal="right" vertical="center"/>
    </xf>
    <xf numFmtId="0" fontId="83" fillId="2" borderId="0" xfId="0" applyFont="1" applyFill="1"/>
    <xf numFmtId="1" fontId="70" fillId="2" borderId="10" xfId="0" applyNumberFormat="1" applyFont="1" applyFill="1" applyBorder="1" applyAlignment="1">
      <alignment horizontal="right" vertical="center"/>
    </xf>
    <xf numFmtId="1" fontId="10" fillId="0" borderId="54" xfId="1" applyNumberFormat="1" applyFont="1" applyBorder="1" applyAlignment="1">
      <alignment horizontal="right" vertical="center"/>
    </xf>
    <xf numFmtId="0" fontId="10" fillId="0" borderId="59" xfId="0" applyFont="1" applyBorder="1" applyAlignment="1">
      <alignment horizontal="left" indent="1"/>
    </xf>
    <xf numFmtId="3" fontId="2" fillId="0" borderId="13" xfId="0" applyNumberFormat="1" applyFont="1" applyBorder="1" applyAlignment="1">
      <alignment horizontal="right" vertical="center"/>
    </xf>
    <xf numFmtId="1" fontId="2" fillId="0" borderId="29" xfId="0" applyNumberFormat="1" applyFont="1" applyBorder="1" applyAlignment="1">
      <alignment horizontal="right" vertical="center"/>
    </xf>
    <xf numFmtId="0" fontId="9" fillId="3" borderId="48" xfId="0" applyFont="1" applyFill="1" applyBorder="1" applyAlignment="1">
      <alignment horizontal="right" vertical="center" wrapText="1"/>
    </xf>
    <xf numFmtId="3" fontId="10" fillId="0" borderId="54" xfId="0" applyNumberFormat="1" applyFont="1" applyBorder="1" applyAlignment="1">
      <alignment horizontal="right" vertical="center"/>
    </xf>
    <xf numFmtId="0" fontId="28" fillId="0" borderId="7" xfId="0" applyFont="1" applyBorder="1"/>
    <xf numFmtId="168" fontId="2" fillId="0" borderId="29" xfId="3" applyNumberFormat="1" applyFont="1" applyFill="1" applyBorder="1" applyAlignment="1">
      <alignment horizontal="right" vertical="center"/>
    </xf>
    <xf numFmtId="0" fontId="54" fillId="0" borderId="0" xfId="0" applyFont="1" applyAlignment="1">
      <alignment vertical="center"/>
    </xf>
    <xf numFmtId="0" fontId="70" fillId="0" borderId="23" xfId="0" applyFont="1" applyBorder="1" applyAlignment="1">
      <alignment horizontal="right" vertical="center"/>
    </xf>
    <xf numFmtId="0" fontId="70" fillId="0" borderId="13" xfId="0" applyFont="1" applyBorder="1" applyAlignment="1">
      <alignment horizontal="right" vertical="center"/>
    </xf>
    <xf numFmtId="0" fontId="66" fillId="0" borderId="26" xfId="0" applyFont="1" applyBorder="1" applyAlignment="1">
      <alignment horizontal="right" vertical="center"/>
    </xf>
    <xf numFmtId="0" fontId="2" fillId="0" borderId="12" xfId="0" applyFont="1" applyBorder="1" applyAlignment="1">
      <alignment horizontal="left" vertical="top" wrapText="1"/>
    </xf>
    <xf numFmtId="9" fontId="10" fillId="0" borderId="13" xfId="0" applyNumberFormat="1" applyFont="1" applyBorder="1" applyAlignment="1">
      <alignment horizontal="right" vertical="center"/>
    </xf>
    <xf numFmtId="0" fontId="10" fillId="0" borderId="13" xfId="1" applyNumberFormat="1" applyFont="1" applyFill="1" applyBorder="1" applyAlignment="1">
      <alignment horizontal="right" vertical="center"/>
    </xf>
    <xf numFmtId="0" fontId="10" fillId="0" borderId="31" xfId="0" applyFont="1" applyBorder="1" applyAlignment="1">
      <alignment horizontal="left" vertical="center" wrapText="1"/>
    </xf>
    <xf numFmtId="0" fontId="10" fillId="0" borderId="27" xfId="0" applyFont="1" applyBorder="1" applyAlignment="1">
      <alignment horizontal="left" vertical="center" wrapText="1"/>
    </xf>
    <xf numFmtId="0" fontId="82" fillId="2" borderId="0" xfId="0" applyFont="1" applyFill="1" applyAlignment="1">
      <alignment vertical="top"/>
    </xf>
    <xf numFmtId="0" fontId="85" fillId="2" borderId="0" xfId="0" applyFont="1" applyFill="1"/>
    <xf numFmtId="0" fontId="78" fillId="2" borderId="5" xfId="0" applyFont="1" applyFill="1" applyBorder="1"/>
    <xf numFmtId="0" fontId="78" fillId="2" borderId="7" xfId="0" applyFont="1" applyFill="1" applyBorder="1"/>
    <xf numFmtId="0" fontId="78" fillId="2" borderId="8" xfId="0" applyFont="1" applyFill="1" applyBorder="1"/>
    <xf numFmtId="0" fontId="8" fillId="0" borderId="0" xfId="0" applyFont="1" applyAlignment="1">
      <alignment horizontal="center"/>
    </xf>
    <xf numFmtId="0" fontId="10" fillId="2" borderId="2" xfId="0" applyFont="1" applyFill="1" applyBorder="1" applyAlignment="1">
      <alignment horizontal="center" vertical="center"/>
    </xf>
    <xf numFmtId="0" fontId="0" fillId="0" borderId="0" xfId="0" applyAlignment="1">
      <alignment horizontal="center"/>
    </xf>
    <xf numFmtId="3" fontId="0" fillId="0" borderId="0" xfId="0" applyNumberFormat="1" applyAlignment="1">
      <alignment vertical="center"/>
    </xf>
    <xf numFmtId="3" fontId="56" fillId="2" borderId="21" xfId="0" applyNumberFormat="1" applyFont="1" applyFill="1" applyBorder="1" applyAlignment="1">
      <alignment vertical="center"/>
    </xf>
    <xf numFmtId="3" fontId="2" fillId="2" borderId="23" xfId="0" applyNumberFormat="1" applyFont="1" applyFill="1" applyBorder="1" applyAlignment="1">
      <alignment vertical="center"/>
    </xf>
    <xf numFmtId="3" fontId="2" fillId="2" borderId="13" xfId="0" applyNumberFormat="1" applyFont="1" applyFill="1" applyBorder="1" applyAlignment="1">
      <alignment vertical="center"/>
    </xf>
    <xf numFmtId="3" fontId="2" fillId="2" borderId="10" xfId="0" applyNumberFormat="1" applyFont="1" applyFill="1" applyBorder="1" applyAlignment="1">
      <alignment vertical="center"/>
    </xf>
    <xf numFmtId="0" fontId="10" fillId="2" borderId="13" xfId="1" applyNumberFormat="1" applyFont="1" applyFill="1" applyBorder="1" applyAlignment="1">
      <alignment vertical="center"/>
    </xf>
    <xf numFmtId="0" fontId="2" fillId="2" borderId="23" xfId="0" applyFont="1" applyFill="1" applyBorder="1" applyAlignment="1">
      <alignment horizontal="right" vertical="center"/>
    </xf>
    <xf numFmtId="9" fontId="2" fillId="2" borderId="13" xfId="0" applyNumberFormat="1" applyFont="1" applyFill="1" applyBorder="1" applyAlignment="1">
      <alignment horizontal="right" vertical="center"/>
    </xf>
    <xf numFmtId="0" fontId="10" fillId="2" borderId="26" xfId="1" applyNumberFormat="1" applyFont="1" applyFill="1" applyBorder="1" applyAlignment="1">
      <alignment vertical="center"/>
    </xf>
    <xf numFmtId="1" fontId="2" fillId="2" borderId="10" xfId="0" applyNumberFormat="1" applyFont="1" applyFill="1" applyBorder="1" applyAlignment="1">
      <alignment vertical="center"/>
    </xf>
    <xf numFmtId="1" fontId="2" fillId="2" borderId="13" xfId="0" applyNumberFormat="1" applyFont="1" applyFill="1" applyBorder="1" applyAlignment="1">
      <alignment vertical="center"/>
    </xf>
    <xf numFmtId="1" fontId="2" fillId="2" borderId="29" xfId="0" applyNumberFormat="1" applyFont="1" applyFill="1" applyBorder="1" applyAlignment="1">
      <alignment horizontal="right" vertical="center"/>
    </xf>
    <xf numFmtId="1" fontId="70" fillId="2" borderId="10" xfId="0" applyNumberFormat="1" applyFont="1" applyFill="1" applyBorder="1" applyAlignment="1">
      <alignment vertical="center"/>
    </xf>
    <xf numFmtId="3" fontId="70" fillId="2" borderId="16" xfId="0" applyNumberFormat="1" applyFont="1" applyFill="1" applyBorder="1" applyAlignment="1">
      <alignment vertical="center"/>
    </xf>
    <xf numFmtId="3" fontId="56" fillId="2" borderId="40" xfId="0" quotePrefix="1" applyNumberFormat="1" applyFont="1" applyFill="1" applyBorder="1" applyAlignment="1">
      <alignment horizontal="right" vertical="center"/>
    </xf>
    <xf numFmtId="0" fontId="10" fillId="2" borderId="10" xfId="0" applyFont="1" applyFill="1" applyBorder="1" applyAlignment="1">
      <alignment horizontal="right" vertical="center"/>
    </xf>
    <xf numFmtId="0" fontId="10" fillId="2" borderId="29" xfId="1" applyNumberFormat="1" applyFont="1" applyFill="1" applyBorder="1" applyAlignment="1">
      <alignment horizontal="right" vertical="center"/>
    </xf>
    <xf numFmtId="0" fontId="2" fillId="2" borderId="23" xfId="1" applyNumberFormat="1" applyFont="1" applyFill="1" applyBorder="1" applyAlignment="1">
      <alignment vertical="center"/>
    </xf>
    <xf numFmtId="166" fontId="2" fillId="2" borderId="7" xfId="1" applyNumberFormat="1" applyFont="1" applyFill="1" applyBorder="1" applyAlignment="1">
      <alignment vertical="center"/>
    </xf>
    <xf numFmtId="1" fontId="2" fillId="2" borderId="10" xfId="1" applyNumberFormat="1" applyFont="1" applyFill="1" applyBorder="1" applyAlignment="1">
      <alignment vertical="center"/>
    </xf>
    <xf numFmtId="1" fontId="2" fillId="2" borderId="29" xfId="1" applyNumberFormat="1" applyFont="1" applyFill="1" applyBorder="1" applyAlignment="1">
      <alignment vertical="center"/>
    </xf>
    <xf numFmtId="1" fontId="2" fillId="2" borderId="37" xfId="1" applyNumberFormat="1" applyFont="1" applyFill="1" applyBorder="1" applyAlignment="1">
      <alignment vertical="center"/>
    </xf>
    <xf numFmtId="0" fontId="10" fillId="2" borderId="29" xfId="0" quotePrefix="1" applyFont="1" applyFill="1" applyBorder="1" applyAlignment="1">
      <alignment horizontal="right" vertical="center"/>
    </xf>
    <xf numFmtId="0" fontId="2" fillId="2" borderId="37" xfId="1" applyNumberFormat="1" applyFont="1" applyFill="1" applyBorder="1" applyAlignment="1">
      <alignment horizontal="right" vertical="center"/>
    </xf>
    <xf numFmtId="1" fontId="10" fillId="2" borderId="10" xfId="0" applyNumberFormat="1" applyFont="1" applyFill="1" applyBorder="1" applyAlignment="1">
      <alignment vertical="center"/>
    </xf>
    <xf numFmtId="0" fontId="10" fillId="2" borderId="23" xfId="0" applyFont="1" applyFill="1" applyBorder="1" applyAlignment="1">
      <alignment vertical="center"/>
    </xf>
    <xf numFmtId="1" fontId="2" fillId="2" borderId="13" xfId="1" applyNumberFormat="1" applyFont="1" applyFill="1" applyBorder="1" applyAlignment="1">
      <alignment vertical="center"/>
    </xf>
    <xf numFmtId="1" fontId="2" fillId="2" borderId="37" xfId="1" applyNumberFormat="1" applyFont="1" applyFill="1" applyBorder="1" applyAlignment="1">
      <alignment horizontal="right" vertical="center"/>
    </xf>
    <xf numFmtId="0" fontId="2" fillId="2" borderId="29" xfId="0" applyFont="1" applyFill="1" applyBorder="1" applyAlignment="1">
      <alignment horizontal="right" vertical="center"/>
    </xf>
    <xf numFmtId="0" fontId="10" fillId="2" borderId="10" xfId="0" applyFont="1" applyFill="1" applyBorder="1" applyAlignment="1">
      <alignment vertical="center"/>
    </xf>
    <xf numFmtId="0" fontId="10" fillId="2" borderId="13" xfId="0" applyFont="1" applyFill="1" applyBorder="1" applyAlignment="1">
      <alignment vertical="center"/>
    </xf>
    <xf numFmtId="0" fontId="66" fillId="2" borderId="46" xfId="0" applyFont="1" applyFill="1" applyBorder="1"/>
    <xf numFmtId="0" fontId="15" fillId="0" borderId="23" xfId="0" applyFont="1" applyBorder="1" applyAlignment="1">
      <alignment horizontal="right" vertical="center"/>
    </xf>
    <xf numFmtId="0" fontId="15" fillId="0" borderId="67" xfId="0" applyFont="1" applyBorder="1" applyAlignment="1">
      <alignment vertical="center" wrapText="1"/>
    </xf>
    <xf numFmtId="0" fontId="10" fillId="0" borderId="12" xfId="0" applyFont="1" applyBorder="1" applyAlignment="1">
      <alignment horizontal="left" vertical="center" wrapText="1" indent="1"/>
    </xf>
    <xf numFmtId="0" fontId="22" fillId="0" borderId="12" xfId="0" quotePrefix="1" applyFont="1" applyBorder="1" applyAlignment="1">
      <alignment horizontal="left" vertical="center" wrapText="1" indent="2"/>
    </xf>
    <xf numFmtId="0" fontId="2" fillId="0" borderId="12" xfId="0" applyFont="1" applyBorder="1" applyAlignment="1">
      <alignment horizontal="left" vertical="center" wrapText="1" indent="1"/>
    </xf>
    <xf numFmtId="0" fontId="2" fillId="0" borderId="15" xfId="0" applyFont="1" applyBorder="1" applyAlignment="1">
      <alignment horizontal="left" vertical="center" wrapText="1" indent="1"/>
    </xf>
    <xf numFmtId="0" fontId="10" fillId="0" borderId="69" xfId="0" applyFont="1" applyBorder="1" applyAlignment="1">
      <alignment horizontal="right" vertical="center"/>
    </xf>
    <xf numFmtId="0" fontId="0" fillId="0" borderId="65" xfId="0" applyBorder="1" applyAlignment="1">
      <alignment vertical="center"/>
    </xf>
    <xf numFmtId="0" fontId="39" fillId="0" borderId="72" xfId="0" applyFont="1" applyBorder="1" applyAlignment="1">
      <alignment vertical="center"/>
    </xf>
    <xf numFmtId="0" fontId="0" fillId="0" borderId="70" xfId="0" applyBorder="1" applyAlignment="1">
      <alignment vertical="center"/>
    </xf>
    <xf numFmtId="0" fontId="2" fillId="0" borderId="73" xfId="0" quotePrefix="1" applyFont="1" applyBorder="1" applyAlignment="1">
      <alignment vertical="center" wrapText="1"/>
    </xf>
    <xf numFmtId="0" fontId="15" fillId="0" borderId="78" xfId="0" applyFont="1" applyBorder="1" applyAlignment="1">
      <alignment vertical="center" wrapText="1"/>
    </xf>
    <xf numFmtId="0" fontId="15" fillId="0" borderId="79" xfId="0" applyFont="1" applyBorder="1" applyAlignment="1">
      <alignment horizontal="right" vertical="center"/>
    </xf>
    <xf numFmtId="0" fontId="15" fillId="0" borderId="81" xfId="0" applyFont="1" applyBorder="1" applyAlignment="1">
      <alignment vertical="center" wrapText="1"/>
    </xf>
    <xf numFmtId="0" fontId="15" fillId="0" borderId="83" xfId="0" applyFont="1" applyBorder="1" applyAlignment="1">
      <alignment vertical="center" wrapText="1"/>
    </xf>
    <xf numFmtId="0" fontId="15" fillId="0" borderId="84" xfId="0" applyFont="1" applyBorder="1" applyAlignment="1">
      <alignment horizontal="right" vertical="center"/>
    </xf>
    <xf numFmtId="0" fontId="15" fillId="0" borderId="82" xfId="0" applyFont="1" applyBorder="1" applyAlignment="1">
      <alignment horizontal="right" vertical="center"/>
    </xf>
    <xf numFmtId="3" fontId="2" fillId="2" borderId="13" xfId="0" applyNumberFormat="1" applyFont="1" applyFill="1" applyBorder="1" applyAlignment="1">
      <alignment horizontal="right" vertical="center"/>
    </xf>
    <xf numFmtId="3" fontId="56" fillId="2" borderId="85" xfId="0" applyNumberFormat="1" applyFont="1" applyFill="1" applyBorder="1" applyAlignment="1">
      <alignment vertical="center"/>
    </xf>
    <xf numFmtId="0" fontId="29" fillId="0" borderId="0" xfId="0" applyFont="1" applyAlignment="1">
      <alignment vertical="center"/>
    </xf>
    <xf numFmtId="0" fontId="22" fillId="0" borderId="15" xfId="0" applyFont="1" applyBorder="1" applyAlignment="1">
      <alignment vertical="center" wrapText="1"/>
    </xf>
    <xf numFmtId="0" fontId="22" fillId="0" borderId="16" xfId="0" applyFont="1" applyBorder="1" applyAlignment="1">
      <alignment horizontal="right" vertical="center"/>
    </xf>
    <xf numFmtId="0" fontId="0" fillId="0" borderId="65" xfId="0" applyBorder="1" applyAlignment="1">
      <alignment horizontal="right" vertical="center"/>
    </xf>
    <xf numFmtId="0" fontId="29" fillId="0" borderId="71" xfId="0" applyFont="1" applyBorder="1" applyAlignment="1">
      <alignment vertical="center"/>
    </xf>
    <xf numFmtId="0" fontId="86" fillId="0" borderId="42" xfId="0" quotePrefix="1" applyFont="1" applyBorder="1" applyAlignment="1">
      <alignment vertical="center" wrapText="1"/>
    </xf>
    <xf numFmtId="0" fontId="88" fillId="0" borderId="16" xfId="0" quotePrefix="1" applyFont="1" applyBorder="1" applyAlignment="1">
      <alignment horizontal="left" vertical="center" wrapText="1" indent="2"/>
    </xf>
    <xf numFmtId="0" fontId="88" fillId="0" borderId="66" xfId="0" quotePrefix="1" applyFont="1" applyBorder="1" applyAlignment="1">
      <alignment horizontal="left" vertical="center" wrapText="1" indent="2"/>
    </xf>
    <xf numFmtId="0" fontId="29" fillId="0" borderId="70" xfId="0" applyFont="1" applyBorder="1" applyAlignment="1">
      <alignment vertical="center"/>
    </xf>
    <xf numFmtId="0" fontId="78" fillId="0" borderId="0" xfId="0" applyFont="1" applyAlignment="1">
      <alignment horizontal="center" vertical="center"/>
    </xf>
    <xf numFmtId="0" fontId="0" fillId="0" borderId="65" xfId="0" applyBorder="1" applyAlignment="1">
      <alignment horizontal="center" vertical="center"/>
    </xf>
    <xf numFmtId="0" fontId="53" fillId="0" borderId="12" xfId="0" quotePrefix="1" applyFont="1" applyBorder="1" applyAlignment="1">
      <alignment horizontal="left" vertical="center" wrapText="1" indent="2"/>
    </xf>
    <xf numFmtId="0" fontId="53" fillId="0" borderId="88" xfId="0" quotePrefix="1" applyFont="1" applyBorder="1" applyAlignment="1">
      <alignment horizontal="left" vertical="center" wrapText="1" indent="2"/>
    </xf>
    <xf numFmtId="0" fontId="2" fillId="0" borderId="10" xfId="0" applyFont="1" applyBorder="1" applyAlignment="1">
      <alignment vertical="center"/>
    </xf>
    <xf numFmtId="0" fontId="2" fillId="0" borderId="13" xfId="0" applyFont="1" applyBorder="1" applyAlignment="1">
      <alignment vertical="center"/>
    </xf>
    <xf numFmtId="2" fontId="2" fillId="0" borderId="13" xfId="0" applyNumberFormat="1" applyFont="1" applyBorder="1" applyAlignment="1">
      <alignment vertical="center"/>
    </xf>
    <xf numFmtId="164" fontId="2" fillId="0" borderId="29" xfId="0" applyNumberFormat="1" applyFont="1" applyBorder="1" applyAlignment="1">
      <alignment vertical="center"/>
    </xf>
    <xf numFmtId="1" fontId="2" fillId="0" borderId="10" xfId="0" applyNumberFormat="1" applyFont="1" applyBorder="1" applyAlignment="1">
      <alignment vertical="center"/>
    </xf>
    <xf numFmtId="1" fontId="2" fillId="0" borderId="29" xfId="0" applyNumberFormat="1" applyFont="1" applyBorder="1" applyAlignment="1">
      <alignment vertical="center"/>
    </xf>
    <xf numFmtId="3" fontId="2" fillId="0" borderId="10" xfId="0" applyNumberFormat="1" applyFont="1" applyBorder="1" applyAlignment="1">
      <alignment vertical="center"/>
    </xf>
    <xf numFmtId="0" fontId="2" fillId="0" borderId="23" xfId="0" quotePrefix="1" applyFont="1" applyBorder="1" applyAlignment="1">
      <alignment horizontal="right" vertical="center" wrapText="1"/>
    </xf>
    <xf numFmtId="3" fontId="2" fillId="0" borderId="13" xfId="0" applyNumberFormat="1" applyFont="1" applyBorder="1" applyAlignment="1">
      <alignment vertical="center"/>
    </xf>
    <xf numFmtId="1" fontId="2" fillId="0" borderId="13" xfId="1" applyNumberFormat="1" applyFont="1" applyFill="1" applyBorder="1" applyAlignment="1">
      <alignment vertical="center"/>
    </xf>
    <xf numFmtId="0" fontId="2" fillId="0" borderId="29" xfId="0" quotePrefix="1" applyFont="1" applyBorder="1" applyAlignment="1">
      <alignment horizontal="right" vertical="center"/>
    </xf>
    <xf numFmtId="3" fontId="2" fillId="0" borderId="10" xfId="0" applyNumberFormat="1" applyFont="1" applyBorder="1"/>
    <xf numFmtId="3" fontId="2" fillId="0" borderId="13" xfId="0" applyNumberFormat="1" applyFont="1" applyBorder="1"/>
    <xf numFmtId="3" fontId="2" fillId="0" borderId="29" xfId="0" applyNumberFormat="1" applyFont="1" applyBorder="1" applyAlignment="1">
      <alignment vertical="center"/>
    </xf>
    <xf numFmtId="1" fontId="2" fillId="0" borderId="13" xfId="0" applyNumberFormat="1" applyFont="1" applyBorder="1" applyAlignment="1">
      <alignment vertical="center"/>
    </xf>
    <xf numFmtId="166" fontId="2" fillId="0" borderId="29" xfId="0" applyNumberFormat="1" applyFont="1" applyBorder="1" applyAlignment="1">
      <alignment vertical="center"/>
    </xf>
    <xf numFmtId="0" fontId="10" fillId="0" borderId="37" xfId="0" applyFont="1" applyBorder="1" applyAlignment="1">
      <alignment vertical="center"/>
    </xf>
    <xf numFmtId="3" fontId="2" fillId="0" borderId="23" xfId="0" applyNumberFormat="1" applyFont="1" applyBorder="1" applyAlignment="1">
      <alignment vertical="center"/>
    </xf>
    <xf numFmtId="0" fontId="10" fillId="0" borderId="7" xfId="0" applyFont="1" applyBorder="1" applyAlignment="1">
      <alignment vertical="center" wrapText="1"/>
    </xf>
    <xf numFmtId="0" fontId="60" fillId="2" borderId="0" xfId="0" applyFont="1" applyFill="1"/>
    <xf numFmtId="0" fontId="10" fillId="2" borderId="0" xfId="0" applyFont="1" applyFill="1" applyAlignment="1">
      <alignment vertical="center" wrapText="1"/>
    </xf>
    <xf numFmtId="0" fontId="74" fillId="0" borderId="0" xfId="0" applyFont="1" applyAlignment="1">
      <alignment wrapText="1"/>
    </xf>
    <xf numFmtId="0" fontId="57" fillId="0" borderId="0" xfId="0" applyFont="1" applyAlignment="1">
      <alignment wrapText="1"/>
    </xf>
    <xf numFmtId="0" fontId="80" fillId="0" borderId="0" xfId="2" applyFont="1" applyAlignment="1">
      <alignment vertical="center"/>
    </xf>
    <xf numFmtId="0" fontId="10" fillId="2" borderId="29" xfId="0" applyFont="1" applyFill="1" applyBorder="1" applyAlignment="1">
      <alignment horizontal="right" vertical="center"/>
    </xf>
    <xf numFmtId="0" fontId="91" fillId="0" borderId="89" xfId="0" applyFont="1" applyBorder="1" applyAlignment="1">
      <alignment horizontal="left"/>
    </xf>
    <xf numFmtId="0" fontId="92" fillId="0" borderId="0" xfId="0" applyFont="1"/>
    <xf numFmtId="0" fontId="93" fillId="8" borderId="90" xfId="0" applyFont="1" applyFill="1" applyBorder="1"/>
    <xf numFmtId="0" fontId="3" fillId="0" borderId="92" xfId="0" applyFont="1" applyBorder="1"/>
    <xf numFmtId="0" fontId="3" fillId="0" borderId="93" xfId="0" applyFont="1" applyBorder="1"/>
    <xf numFmtId="0" fontId="92" fillId="2" borderId="0" xfId="0" applyFont="1" applyFill="1"/>
    <xf numFmtId="0" fontId="93" fillId="9" borderId="0" xfId="0" applyFont="1" applyFill="1"/>
    <xf numFmtId="0" fontId="32" fillId="9" borderId="0" xfId="2" applyFill="1" applyBorder="1" applyAlignment="1">
      <alignment horizontal="center" vertical="center"/>
    </xf>
    <xf numFmtId="0" fontId="0" fillId="10" borderId="0" xfId="0" applyFill="1" applyAlignment="1">
      <alignment vertical="center"/>
    </xf>
    <xf numFmtId="0" fontId="0" fillId="10" borderId="0" xfId="0" applyFill="1"/>
    <xf numFmtId="0" fontId="37" fillId="10" borderId="0" xfId="0" applyFont="1" applyFill="1"/>
    <xf numFmtId="0" fontId="91" fillId="2" borderId="89" xfId="0" applyFont="1" applyFill="1" applyBorder="1" applyAlignment="1">
      <alignment horizontal="left"/>
    </xf>
    <xf numFmtId="0" fontId="3" fillId="2" borderId="92" xfId="0" applyFont="1" applyFill="1" applyBorder="1"/>
    <xf numFmtId="0" fontId="3" fillId="2" borderId="93" xfId="0" applyFont="1" applyFill="1" applyBorder="1"/>
    <xf numFmtId="0" fontId="93" fillId="11" borderId="90" xfId="0" applyFont="1" applyFill="1" applyBorder="1"/>
    <xf numFmtId="0" fontId="95" fillId="0" borderId="0" xfId="2" applyFont="1" applyAlignment="1">
      <alignment vertical="center"/>
    </xf>
    <xf numFmtId="0" fontId="10" fillId="2" borderId="13" xfId="0" applyFont="1" applyFill="1" applyBorder="1" applyAlignment="1">
      <alignment horizontal="right" vertical="center"/>
    </xf>
    <xf numFmtId="0" fontId="10" fillId="2" borderId="69" xfId="0" applyFont="1" applyFill="1" applyBorder="1" applyAlignment="1">
      <alignment horizontal="right" vertical="center"/>
    </xf>
    <xf numFmtId="1" fontId="10" fillId="2" borderId="13" xfId="0" applyNumberFormat="1" applyFont="1" applyFill="1" applyBorder="1" applyAlignment="1">
      <alignment vertical="center"/>
    </xf>
    <xf numFmtId="0" fontId="11" fillId="0" borderId="7" xfId="0" applyFont="1" applyBorder="1"/>
    <xf numFmtId="0" fontId="16" fillId="12" borderId="1" xfId="0" applyFont="1" applyFill="1" applyBorder="1"/>
    <xf numFmtId="0" fontId="16" fillId="12" borderId="2" xfId="0" applyFont="1" applyFill="1" applyBorder="1"/>
    <xf numFmtId="0" fontId="16" fillId="12" borderId="2" xfId="0" applyFont="1" applyFill="1" applyBorder="1" applyAlignment="1">
      <alignment horizontal="center"/>
    </xf>
    <xf numFmtId="0" fontId="16" fillId="12" borderId="3" xfId="0" applyFont="1" applyFill="1" applyBorder="1"/>
    <xf numFmtId="0" fontId="6" fillId="12" borderId="4" xfId="0" applyFont="1" applyFill="1" applyBorder="1"/>
    <xf numFmtId="0" fontId="46" fillId="12" borderId="7" xfId="0" applyFont="1" applyFill="1" applyBorder="1"/>
    <xf numFmtId="0" fontId="46" fillId="12" borderId="7" xfId="0" applyFont="1" applyFill="1" applyBorder="1" applyAlignment="1">
      <alignment horizontal="center"/>
    </xf>
    <xf numFmtId="0" fontId="46" fillId="12" borderId="0" xfId="0" applyFont="1" applyFill="1"/>
    <xf numFmtId="0" fontId="6" fillId="12" borderId="5" xfId="0" applyFont="1" applyFill="1" applyBorder="1"/>
    <xf numFmtId="0" fontId="10" fillId="12" borderId="0" xfId="0" applyFont="1" applyFill="1" applyAlignment="1">
      <alignment vertical="center" wrapText="1"/>
    </xf>
    <xf numFmtId="0" fontId="80" fillId="12" borderId="0" xfId="2" applyFont="1" applyFill="1" applyAlignment="1">
      <alignment vertical="center"/>
    </xf>
    <xf numFmtId="0" fontId="10" fillId="12" borderId="0" xfId="0" applyFont="1" applyFill="1" applyAlignment="1">
      <alignment horizontal="center" vertical="center"/>
    </xf>
    <xf numFmtId="0" fontId="10" fillId="12" borderId="0" xfId="0" applyFont="1" applyFill="1" applyAlignment="1">
      <alignment vertical="center"/>
    </xf>
    <xf numFmtId="0" fontId="6" fillId="12" borderId="94" xfId="0" applyFont="1" applyFill="1" applyBorder="1"/>
    <xf numFmtId="0" fontId="46" fillId="12" borderId="95" xfId="0" applyFont="1" applyFill="1" applyBorder="1"/>
    <xf numFmtId="0" fontId="46" fillId="12" borderId="95" xfId="0" applyFont="1" applyFill="1" applyBorder="1" applyAlignment="1">
      <alignment horizontal="center"/>
    </xf>
    <xf numFmtId="0" fontId="46" fillId="12" borderId="50" xfId="0" applyFont="1" applyFill="1" applyBorder="1"/>
    <xf numFmtId="0" fontId="6" fillId="12" borderId="96" xfId="0" applyFont="1" applyFill="1" applyBorder="1"/>
    <xf numFmtId="0" fontId="94" fillId="12" borderId="0" xfId="0" applyFont="1" applyFill="1"/>
    <xf numFmtId="0" fontId="10" fillId="12" borderId="0" xfId="0" applyFont="1" applyFill="1"/>
    <xf numFmtId="0" fontId="6" fillId="12" borderId="0" xfId="0" applyFont="1" applyFill="1"/>
    <xf numFmtId="0" fontId="7" fillId="12" borderId="0" xfId="0" applyFont="1" applyFill="1"/>
    <xf numFmtId="0" fontId="10" fillId="12" borderId="23" xfId="0" applyFont="1" applyFill="1" applyBorder="1" applyAlignment="1">
      <alignment vertical="center"/>
    </xf>
    <xf numFmtId="0" fontId="6" fillId="12" borderId="0" xfId="0" applyFont="1" applyFill="1" applyAlignment="1">
      <alignment vertical="center"/>
    </xf>
    <xf numFmtId="0" fontId="0" fillId="12" borderId="0" xfId="0" applyFill="1"/>
    <xf numFmtId="0" fontId="9" fillId="13" borderId="0" xfId="0" applyFont="1" applyFill="1"/>
    <xf numFmtId="0" fontId="9" fillId="13" borderId="0" xfId="0" applyFont="1" applyFill="1" applyAlignment="1">
      <alignment vertical="center"/>
    </xf>
    <xf numFmtId="0" fontId="42" fillId="12" borderId="0" xfId="0" applyFont="1" applyFill="1"/>
    <xf numFmtId="0" fontId="16" fillId="12" borderId="4" xfId="0" applyFont="1" applyFill="1" applyBorder="1"/>
    <xf numFmtId="0" fontId="17" fillId="12" borderId="0" xfId="0" applyFont="1" applyFill="1" applyAlignment="1">
      <alignment vertical="center"/>
    </xf>
    <xf numFmtId="0" fontId="16" fillId="12" borderId="5" xfId="0" applyFont="1" applyFill="1" applyBorder="1"/>
    <xf numFmtId="0" fontId="6" fillId="12" borderId="4" xfId="0" applyFont="1" applyFill="1" applyBorder="1" applyAlignment="1">
      <alignment wrapText="1"/>
    </xf>
    <xf numFmtId="0" fontId="6" fillId="12" borderId="5" xfId="0" applyFont="1" applyFill="1" applyBorder="1" applyAlignment="1">
      <alignment wrapText="1"/>
    </xf>
    <xf numFmtId="0" fontId="10" fillId="12" borderId="0" xfId="0" applyFont="1" applyFill="1" applyAlignment="1">
      <alignment vertical="top" wrapText="1"/>
    </xf>
    <xf numFmtId="0" fontId="66" fillId="12" borderId="0" xfId="0" applyFont="1" applyFill="1" applyAlignment="1">
      <alignment vertical="center" wrapText="1"/>
    </xf>
    <xf numFmtId="0" fontId="6" fillId="12" borderId="6" xfId="0" applyFont="1" applyFill="1" applyBorder="1"/>
    <xf numFmtId="0" fontId="10" fillId="12" borderId="7" xfId="0" applyFont="1" applyFill="1" applyBorder="1" applyAlignment="1">
      <alignment vertical="center"/>
    </xf>
    <xf numFmtId="0" fontId="6" fillId="12" borderId="8" xfId="0" applyFont="1" applyFill="1" applyBorder="1"/>
    <xf numFmtId="0" fontId="0" fillId="12" borderId="1" xfId="0" applyFill="1" applyBorder="1"/>
    <xf numFmtId="0" fontId="0" fillId="12" borderId="2" xfId="0" applyFill="1" applyBorder="1"/>
    <xf numFmtId="0" fontId="0" fillId="12" borderId="3" xfId="0" applyFill="1" applyBorder="1"/>
    <xf numFmtId="0" fontId="0" fillId="12" borderId="4" xfId="0" applyFill="1" applyBorder="1"/>
    <xf numFmtId="0" fontId="47" fillId="12" borderId="7" xfId="0" applyFont="1" applyFill="1" applyBorder="1"/>
    <xf numFmtId="0" fontId="11" fillId="12" borderId="5" xfId="0" applyFont="1" applyFill="1" applyBorder="1"/>
    <xf numFmtId="0" fontId="0" fillId="12" borderId="5" xfId="0" applyFill="1" applyBorder="1"/>
    <xf numFmtId="0" fontId="10" fillId="12" borderId="0" xfId="0" applyFont="1" applyFill="1" applyAlignment="1">
      <alignment wrapText="1"/>
    </xf>
    <xf numFmtId="0" fontId="2" fillId="12" borderId="0" xfId="0" applyFont="1" applyFill="1" applyAlignment="1">
      <alignment wrapText="1"/>
    </xf>
    <xf numFmtId="0" fontId="0" fillId="12" borderId="4" xfId="0" applyFill="1" applyBorder="1" applyAlignment="1">
      <alignment vertical="center"/>
    </xf>
    <xf numFmtId="0" fontId="0" fillId="12" borderId="0" xfId="0" applyFill="1" applyAlignment="1">
      <alignment vertical="center"/>
    </xf>
    <xf numFmtId="0" fontId="0" fillId="12" borderId="5" xfId="0" applyFill="1" applyBorder="1" applyAlignment="1">
      <alignment vertical="center"/>
    </xf>
    <xf numFmtId="0" fontId="67" fillId="12" borderId="0" xfId="0" applyFont="1" applyFill="1" applyAlignment="1">
      <alignment horizontal="left" vertical="top" wrapText="1" indent="1"/>
    </xf>
    <xf numFmtId="0" fontId="71" fillId="12" borderId="0" xfId="0" applyFont="1" applyFill="1" applyAlignment="1">
      <alignment vertical="center"/>
    </xf>
    <xf numFmtId="0" fontId="66" fillId="12" borderId="0" xfId="0" applyFont="1" applyFill="1" applyAlignment="1">
      <alignment wrapText="1"/>
    </xf>
    <xf numFmtId="0" fontId="66" fillId="12" borderId="0" xfId="0" applyFont="1" applyFill="1"/>
    <xf numFmtId="0" fontId="66" fillId="12" borderId="0" xfId="0" applyFont="1" applyFill="1" applyAlignment="1">
      <alignment horizontal="left" wrapText="1" indent="4"/>
    </xf>
    <xf numFmtId="0" fontId="66" fillId="12" borderId="0" xfId="0" applyFont="1" applyFill="1" applyAlignment="1">
      <alignment horizontal="left" indent="4"/>
    </xf>
    <xf numFmtId="0" fontId="72" fillId="12" borderId="0" xfId="2" applyFont="1" applyFill="1"/>
    <xf numFmtId="0" fontId="0" fillId="12" borderId="6" xfId="0" applyFill="1" applyBorder="1"/>
    <xf numFmtId="0" fontId="0" fillId="12" borderId="7" xfId="0" applyFill="1" applyBorder="1"/>
    <xf numFmtId="0" fontId="0" fillId="12" borderId="8" xfId="0" applyFill="1" applyBorder="1"/>
    <xf numFmtId="0" fontId="6" fillId="12" borderId="98" xfId="0" applyFont="1" applyFill="1" applyBorder="1" applyAlignment="1">
      <alignment wrapText="1"/>
    </xf>
    <xf numFmtId="0" fontId="10" fillId="12" borderId="51" xfId="0" applyFont="1" applyFill="1" applyBorder="1" applyAlignment="1">
      <alignment vertical="top" wrapText="1"/>
    </xf>
    <xf numFmtId="0" fontId="6" fillId="12" borderId="98" xfId="0" applyFont="1" applyFill="1" applyBorder="1"/>
    <xf numFmtId="0" fontId="10" fillId="12" borderId="51" xfId="0" applyFont="1" applyFill="1" applyBorder="1" applyAlignment="1">
      <alignment vertical="center" wrapText="1"/>
    </xf>
    <xf numFmtId="0" fontId="17" fillId="12" borderId="51" xfId="0" applyFont="1" applyFill="1" applyBorder="1" applyAlignment="1">
      <alignment vertical="center"/>
    </xf>
    <xf numFmtId="0" fontId="0" fillId="12" borderId="98" xfId="0" applyFill="1" applyBorder="1" applyAlignment="1">
      <alignment vertical="center"/>
    </xf>
    <xf numFmtId="0" fontId="66" fillId="12" borderId="51" xfId="0" applyFont="1" applyFill="1" applyBorder="1" applyAlignment="1">
      <alignment vertical="center" wrapText="1"/>
    </xf>
    <xf numFmtId="0" fontId="0" fillId="12" borderId="98" xfId="0" applyFill="1" applyBorder="1"/>
    <xf numFmtId="0" fontId="0" fillId="12" borderId="51" xfId="0" applyFill="1" applyBorder="1"/>
    <xf numFmtId="0" fontId="0" fillId="12" borderId="99" xfId="0" applyFill="1" applyBorder="1"/>
    <xf numFmtId="0" fontId="28" fillId="12" borderId="2" xfId="0" applyFont="1" applyFill="1" applyBorder="1"/>
    <xf numFmtId="0" fontId="49" fillId="12" borderId="0" xfId="0" applyFont="1" applyFill="1"/>
    <xf numFmtId="0" fontId="37" fillId="12" borderId="4" xfId="0" applyFont="1" applyFill="1" applyBorder="1"/>
    <xf numFmtId="9" fontId="2" fillId="12" borderId="13" xfId="1" applyFont="1" applyFill="1" applyBorder="1" applyAlignment="1">
      <alignment horizontal="right" vertical="center"/>
    </xf>
    <xf numFmtId="9" fontId="2" fillId="12" borderId="13" xfId="1" applyFont="1" applyFill="1" applyBorder="1" applyAlignment="1">
      <alignment vertical="center"/>
    </xf>
    <xf numFmtId="9" fontId="56" fillId="12" borderId="21" xfId="1" applyFont="1" applyFill="1" applyBorder="1" applyAlignment="1">
      <alignment vertical="center"/>
    </xf>
    <xf numFmtId="9" fontId="56" fillId="12" borderId="40" xfId="1" applyFont="1" applyFill="1" applyBorder="1" applyAlignment="1">
      <alignment vertical="center"/>
    </xf>
    <xf numFmtId="9" fontId="2" fillId="12" borderId="23" xfId="1" applyFont="1" applyFill="1" applyBorder="1" applyAlignment="1">
      <alignment vertical="center"/>
    </xf>
    <xf numFmtId="0" fontId="10" fillId="12" borderId="10" xfId="0" applyFont="1" applyFill="1" applyBorder="1" applyAlignment="1">
      <alignment horizontal="right" vertical="center"/>
    </xf>
    <xf numFmtId="0" fontId="10" fillId="12" borderId="29" xfId="0" applyFont="1" applyFill="1" applyBorder="1" applyAlignment="1">
      <alignment horizontal="right" vertical="center"/>
    </xf>
    <xf numFmtId="9" fontId="2" fillId="12" borderId="10" xfId="1" applyFont="1" applyFill="1" applyBorder="1" applyAlignment="1">
      <alignment vertical="center"/>
    </xf>
    <xf numFmtId="9" fontId="70" fillId="12" borderId="10" xfId="1" applyFont="1" applyFill="1" applyBorder="1" applyAlignment="1">
      <alignment vertical="center"/>
    </xf>
    <xf numFmtId="9" fontId="70" fillId="12" borderId="13" xfId="1" applyFont="1" applyFill="1" applyBorder="1" applyAlignment="1">
      <alignment vertical="center"/>
    </xf>
    <xf numFmtId="9" fontId="70" fillId="12" borderId="16" xfId="1" applyFont="1" applyFill="1" applyBorder="1" applyAlignment="1">
      <alignment vertical="center"/>
    </xf>
    <xf numFmtId="9" fontId="2" fillId="12" borderId="29" xfId="1" applyFont="1" applyFill="1" applyBorder="1" applyAlignment="1">
      <alignment horizontal="right" vertical="center"/>
    </xf>
    <xf numFmtId="3" fontId="56" fillId="12" borderId="0" xfId="0" applyNumberFormat="1" applyFont="1" applyFill="1" applyAlignment="1">
      <alignment horizontal="right" vertical="center"/>
    </xf>
    <xf numFmtId="9" fontId="10" fillId="12" borderId="29" xfId="1" quotePrefix="1" applyFont="1" applyFill="1" applyBorder="1" applyAlignment="1">
      <alignment horizontal="right" vertical="center"/>
    </xf>
    <xf numFmtId="9" fontId="70" fillId="12" borderId="2" xfId="1" applyFont="1" applyFill="1" applyBorder="1" applyAlignment="1">
      <alignment vertical="center"/>
    </xf>
    <xf numFmtId="3" fontId="10" fillId="12" borderId="23" xfId="0" quotePrefix="1" applyNumberFormat="1" applyFont="1" applyFill="1" applyBorder="1" applyAlignment="1">
      <alignment horizontal="right" vertical="center"/>
    </xf>
    <xf numFmtId="0" fontId="10" fillId="12" borderId="23" xfId="1" applyNumberFormat="1" applyFont="1" applyFill="1" applyBorder="1" applyAlignment="1">
      <alignment horizontal="right" vertical="center" wrapText="1"/>
    </xf>
    <xf numFmtId="9" fontId="10" fillId="12" borderId="37" xfId="1" applyFont="1" applyFill="1" applyBorder="1" applyAlignment="1">
      <alignment horizontal="right" vertical="center"/>
    </xf>
    <xf numFmtId="1" fontId="10" fillId="12" borderId="10" xfId="1" applyNumberFormat="1" applyFont="1" applyFill="1" applyBorder="1" applyAlignment="1">
      <alignment horizontal="right" vertical="center"/>
    </xf>
    <xf numFmtId="1" fontId="10" fillId="12" borderId="29" xfId="1" applyNumberFormat="1" applyFont="1" applyFill="1" applyBorder="1" applyAlignment="1">
      <alignment horizontal="right" vertical="center"/>
    </xf>
    <xf numFmtId="0" fontId="10" fillId="12" borderId="10" xfId="1" quotePrefix="1" applyNumberFormat="1" applyFont="1" applyFill="1" applyBorder="1" applyAlignment="1">
      <alignment horizontal="right" vertical="center"/>
    </xf>
    <xf numFmtId="0" fontId="10" fillId="12" borderId="29" xfId="1" applyNumberFormat="1" applyFont="1" applyFill="1" applyBorder="1" applyAlignment="1">
      <alignment horizontal="right" vertical="center"/>
    </xf>
    <xf numFmtId="0" fontId="10" fillId="12" borderId="29" xfId="0" quotePrefix="1" applyFont="1" applyFill="1" applyBorder="1" applyAlignment="1">
      <alignment horizontal="right" vertical="center"/>
    </xf>
    <xf numFmtId="0" fontId="10" fillId="12" borderId="37" xfId="0" quotePrefix="1" applyFont="1" applyFill="1" applyBorder="1" applyAlignment="1">
      <alignment horizontal="right" vertical="center"/>
    </xf>
    <xf numFmtId="9" fontId="10" fillId="12" borderId="10" xfId="1" applyFont="1" applyFill="1" applyBorder="1" applyAlignment="1">
      <alignment vertical="center"/>
    </xf>
    <xf numFmtId="9" fontId="10" fillId="12" borderId="23" xfId="1" applyFont="1" applyFill="1" applyBorder="1" applyAlignment="1">
      <alignment vertical="center"/>
    </xf>
    <xf numFmtId="9" fontId="10" fillId="12" borderId="7" xfId="1" applyFont="1" applyFill="1" applyBorder="1" applyAlignment="1">
      <alignment vertical="center"/>
    </xf>
    <xf numFmtId="0" fontId="2" fillId="2" borderId="10" xfId="0" applyFont="1" applyFill="1" applyBorder="1" applyAlignment="1">
      <alignment vertical="center"/>
    </xf>
    <xf numFmtId="13" fontId="2" fillId="2" borderId="13" xfId="1" applyNumberFormat="1" applyFont="1" applyFill="1" applyBorder="1" applyAlignment="1">
      <alignment horizontal="right" vertical="center"/>
    </xf>
    <xf numFmtId="1" fontId="2" fillId="2" borderId="23" xfId="0" applyNumberFormat="1" applyFont="1" applyFill="1" applyBorder="1" applyAlignment="1">
      <alignment vertical="center"/>
    </xf>
    <xf numFmtId="1" fontId="2" fillId="2" borderId="29" xfId="0" applyNumberFormat="1" applyFont="1" applyFill="1" applyBorder="1" applyAlignment="1">
      <alignment vertical="center"/>
    </xf>
    <xf numFmtId="0" fontId="10" fillId="2" borderId="29" xfId="0" applyFont="1" applyFill="1" applyBorder="1" applyAlignment="1">
      <alignment vertical="center"/>
    </xf>
    <xf numFmtId="9" fontId="10" fillId="12" borderId="10" xfId="1" applyFont="1" applyFill="1" applyBorder="1" applyAlignment="1">
      <alignment horizontal="right" vertical="center"/>
    </xf>
    <xf numFmtId="9" fontId="10" fillId="12" borderId="13" xfId="1" applyFont="1" applyFill="1" applyBorder="1" applyAlignment="1">
      <alignment horizontal="right" vertical="center"/>
    </xf>
    <xf numFmtId="9" fontId="10" fillId="12" borderId="13" xfId="1" quotePrefix="1" applyFont="1" applyFill="1" applyBorder="1" applyAlignment="1">
      <alignment horizontal="right" vertical="center"/>
    </xf>
    <xf numFmtId="9" fontId="10" fillId="12" borderId="23" xfId="1" applyFont="1" applyFill="1" applyBorder="1" applyAlignment="1">
      <alignment horizontal="right" vertical="center"/>
    </xf>
    <xf numFmtId="9" fontId="10" fillId="12" borderId="29" xfId="1" applyFont="1" applyFill="1" applyBorder="1" applyAlignment="1">
      <alignment horizontal="right" vertical="center"/>
    </xf>
    <xf numFmtId="0" fontId="10" fillId="12" borderId="13" xfId="0" applyFont="1" applyFill="1" applyBorder="1" applyAlignment="1">
      <alignment horizontal="right" vertical="center"/>
    </xf>
    <xf numFmtId="9" fontId="10" fillId="12" borderId="13" xfId="0" quotePrefix="1" applyNumberFormat="1" applyFont="1" applyFill="1" applyBorder="1" applyAlignment="1">
      <alignment horizontal="right" vertical="center"/>
    </xf>
    <xf numFmtId="1" fontId="2" fillId="2" borderId="2" xfId="0" applyNumberFormat="1" applyFont="1" applyFill="1" applyBorder="1" applyAlignment="1">
      <alignment vertical="center"/>
    </xf>
    <xf numFmtId="1" fontId="2" fillId="2" borderId="0" xfId="0" applyNumberFormat="1" applyFont="1" applyFill="1" applyAlignment="1">
      <alignment vertical="center"/>
    </xf>
    <xf numFmtId="0" fontId="10" fillId="12" borderId="69" xfId="0" applyFont="1" applyFill="1" applyBorder="1" applyAlignment="1">
      <alignment horizontal="right" vertical="center"/>
    </xf>
    <xf numFmtId="9" fontId="10" fillId="12" borderId="46" xfId="1" applyFont="1" applyFill="1" applyBorder="1"/>
    <xf numFmtId="0" fontId="2" fillId="2" borderId="37" xfId="1" applyNumberFormat="1" applyFont="1" applyFill="1" applyBorder="1" applyAlignment="1">
      <alignment vertical="center"/>
    </xf>
    <xf numFmtId="0" fontId="10" fillId="12" borderId="23" xfId="0" quotePrefix="1" applyFont="1" applyFill="1" applyBorder="1" applyAlignment="1">
      <alignment horizontal="right" vertical="center"/>
    </xf>
    <xf numFmtId="9" fontId="10" fillId="12" borderId="13" xfId="0" applyNumberFormat="1" applyFont="1" applyFill="1" applyBorder="1" applyAlignment="1">
      <alignment horizontal="right" vertical="center"/>
    </xf>
    <xf numFmtId="3" fontId="10" fillId="12" borderId="10" xfId="0" applyNumberFormat="1" applyFont="1" applyFill="1" applyBorder="1" applyAlignment="1">
      <alignment horizontal="right"/>
    </xf>
    <xf numFmtId="1" fontId="10" fillId="12" borderId="13" xfId="0" applyNumberFormat="1" applyFont="1" applyFill="1" applyBorder="1" applyAlignment="1">
      <alignment horizontal="right" vertical="center"/>
    </xf>
    <xf numFmtId="0" fontId="0" fillId="12" borderId="100" xfId="0" applyFill="1" applyBorder="1" applyAlignment="1">
      <alignment wrapText="1"/>
    </xf>
    <xf numFmtId="0" fontId="46" fillId="12" borderId="51" xfId="0" applyFont="1" applyFill="1" applyBorder="1"/>
    <xf numFmtId="0" fontId="0" fillId="12" borderId="48" xfId="0" applyFill="1" applyBorder="1" applyAlignment="1">
      <alignment wrapText="1"/>
    </xf>
    <xf numFmtId="0" fontId="0" fillId="12" borderId="97" xfId="0" applyFill="1" applyBorder="1"/>
    <xf numFmtId="0" fontId="0" fillId="12" borderId="50" xfId="0" applyFill="1" applyBorder="1"/>
    <xf numFmtId="0" fontId="0" fillId="12" borderId="101" xfId="0" applyFill="1" applyBorder="1"/>
    <xf numFmtId="0" fontId="10" fillId="0" borderId="75" xfId="0" applyFont="1" applyBorder="1" applyAlignment="1">
      <alignment vertical="center" wrapText="1"/>
    </xf>
    <xf numFmtId="0" fontId="15" fillId="0" borderId="20" xfId="0" applyFont="1" applyBorder="1"/>
    <xf numFmtId="0" fontId="66" fillId="0" borderId="76" xfId="0" applyFont="1" applyBorder="1" applyAlignment="1">
      <alignment vertical="center" wrapText="1"/>
    </xf>
    <xf numFmtId="0" fontId="10" fillId="0" borderId="31" xfId="0" applyFont="1" applyBorder="1" applyAlignment="1">
      <alignment vertical="center" wrapText="1"/>
    </xf>
    <xf numFmtId="0" fontId="10" fillId="0" borderId="19" xfId="0" applyFont="1" applyBorder="1" applyAlignment="1">
      <alignment vertical="center" wrapText="1"/>
    </xf>
    <xf numFmtId="0" fontId="97" fillId="0" borderId="0" xfId="0" applyFont="1" applyAlignment="1">
      <alignment vertical="center"/>
    </xf>
    <xf numFmtId="0" fontId="98" fillId="0" borderId="0" xfId="0" applyFont="1" applyAlignment="1">
      <alignment vertical="center"/>
    </xf>
    <xf numFmtId="0" fontId="10" fillId="0" borderId="31" xfId="0" applyFont="1" applyBorder="1"/>
    <xf numFmtId="0" fontId="10" fillId="0" borderId="27" xfId="0" applyFont="1" applyBorder="1" applyAlignment="1">
      <alignment vertical="center" wrapText="1"/>
    </xf>
    <xf numFmtId="0" fontId="10" fillId="0" borderId="32" xfId="0" applyFont="1" applyBorder="1" applyAlignment="1">
      <alignment vertical="center" wrapText="1"/>
    </xf>
    <xf numFmtId="0" fontId="2" fillId="0" borderId="35" xfId="0" applyFont="1" applyBorder="1" applyAlignment="1">
      <alignment vertical="center" wrapText="1"/>
    </xf>
    <xf numFmtId="0" fontId="10" fillId="0" borderId="74" xfId="0" applyFont="1" applyBorder="1" applyAlignment="1">
      <alignment vertical="center" wrapText="1"/>
    </xf>
    <xf numFmtId="0" fontId="10" fillId="0" borderId="76" xfId="0" applyFont="1" applyBorder="1" applyAlignment="1">
      <alignment vertical="center" wrapText="1"/>
    </xf>
    <xf numFmtId="0" fontId="10" fillId="0" borderId="69" xfId="0" applyFont="1" applyBorder="1" applyAlignment="1">
      <alignment horizontal="right" vertical="center" wrapText="1"/>
    </xf>
    <xf numFmtId="0" fontId="10" fillId="0" borderId="102" xfId="0" applyFont="1" applyBorder="1" applyAlignment="1">
      <alignment vertical="center"/>
    </xf>
    <xf numFmtId="0" fontId="10" fillId="0" borderId="65" xfId="0" applyFont="1" applyBorder="1" applyAlignment="1">
      <alignment horizontal="right" vertical="center" wrapText="1"/>
    </xf>
    <xf numFmtId="9" fontId="10" fillId="0" borderId="65" xfId="0" applyNumberFormat="1" applyFont="1" applyBorder="1" applyAlignment="1">
      <alignment horizontal="right" vertical="center"/>
    </xf>
    <xf numFmtId="9" fontId="10" fillId="0" borderId="65" xfId="1" quotePrefix="1" applyFont="1" applyBorder="1" applyAlignment="1">
      <alignment horizontal="right" vertical="center"/>
    </xf>
    <xf numFmtId="0" fontId="66" fillId="0" borderId="73" xfId="0" applyFont="1" applyBorder="1" applyAlignment="1">
      <alignment vertical="center" wrapText="1"/>
    </xf>
    <xf numFmtId="9" fontId="10" fillId="0" borderId="69" xfId="0" applyNumberFormat="1" applyFont="1" applyBorder="1" applyAlignment="1">
      <alignment horizontal="right" vertical="center"/>
    </xf>
    <xf numFmtId="0" fontId="10" fillId="0" borderId="86" xfId="0" applyFont="1" applyBorder="1" applyAlignment="1">
      <alignment vertical="center" wrapText="1"/>
    </xf>
    <xf numFmtId="9" fontId="10" fillId="0" borderId="69" xfId="1" quotePrefix="1" applyFont="1" applyBorder="1" applyAlignment="1">
      <alignment horizontal="right" vertical="center"/>
    </xf>
    <xf numFmtId="9" fontId="10" fillId="12" borderId="69" xfId="1" quotePrefix="1" applyFont="1" applyFill="1" applyBorder="1" applyAlignment="1">
      <alignment horizontal="right" vertical="center"/>
    </xf>
    <xf numFmtId="0" fontId="11" fillId="2" borderId="58" xfId="0" applyFont="1" applyFill="1" applyBorder="1"/>
    <xf numFmtId="0" fontId="80" fillId="0" borderId="0" xfId="4" applyFill="1">
      <alignment vertical="center" wrapText="1"/>
    </xf>
    <xf numFmtId="0" fontId="0" fillId="0" borderId="65" xfId="0" applyBorder="1"/>
    <xf numFmtId="0" fontId="100" fillId="0" borderId="0" xfId="0" applyFont="1"/>
    <xf numFmtId="0" fontId="10" fillId="0" borderId="111" xfId="0" applyFont="1" applyBorder="1" applyAlignment="1">
      <alignment horizontal="left" vertical="center" wrapText="1"/>
    </xf>
    <xf numFmtId="0" fontId="10" fillId="2" borderId="112" xfId="0" applyFont="1" applyFill="1" applyBorder="1" applyAlignment="1">
      <alignment vertical="center" wrapText="1"/>
    </xf>
    <xf numFmtId="0" fontId="10" fillId="0" borderId="110" xfId="0" applyFont="1" applyBorder="1" applyAlignment="1">
      <alignment horizontal="left" vertical="center" wrapText="1"/>
    </xf>
    <xf numFmtId="0" fontId="10" fillId="2" borderId="113" xfId="0" applyFont="1" applyFill="1" applyBorder="1" applyAlignment="1">
      <alignment vertical="center" wrapText="1"/>
    </xf>
    <xf numFmtId="0" fontId="10" fillId="0" borderId="105" xfId="0" applyFont="1" applyBorder="1" applyAlignment="1">
      <alignment vertical="center" wrapText="1"/>
    </xf>
    <xf numFmtId="0" fontId="10" fillId="0" borderId="119" xfId="0" applyFont="1" applyBorder="1" applyAlignment="1">
      <alignment horizontal="left" vertical="center" wrapText="1"/>
    </xf>
    <xf numFmtId="0" fontId="10" fillId="0" borderId="64" xfId="0" applyFont="1" applyBorder="1" applyAlignment="1">
      <alignment vertical="center" wrapText="1"/>
    </xf>
    <xf numFmtId="0" fontId="10" fillId="0" borderId="107" xfId="0" applyFont="1" applyBorder="1" applyAlignment="1">
      <alignment vertical="center" wrapText="1"/>
    </xf>
    <xf numFmtId="0" fontId="0" fillId="0" borderId="122" xfId="0" applyBorder="1" applyAlignment="1">
      <alignment vertical="center"/>
    </xf>
    <xf numFmtId="0" fontId="0" fillId="0" borderId="121" xfId="0" applyBorder="1" applyAlignment="1">
      <alignment vertical="center"/>
    </xf>
    <xf numFmtId="0" fontId="10" fillId="0" borderId="109" xfId="0" applyFont="1" applyBorder="1" applyAlignment="1">
      <alignment horizontal="left" vertical="center" wrapText="1"/>
    </xf>
    <xf numFmtId="0" fontId="0" fillId="0" borderId="68" xfId="0" applyBorder="1"/>
    <xf numFmtId="0" fontId="10" fillId="0" borderId="62" xfId="0" applyFont="1" applyBorder="1" applyAlignment="1">
      <alignment horizontal="left" vertical="center" wrapText="1"/>
    </xf>
    <xf numFmtId="0" fontId="10" fillId="0" borderId="122" xfId="0" applyFont="1" applyBorder="1" applyAlignment="1">
      <alignment horizontal="left" vertical="center" wrapText="1"/>
    </xf>
    <xf numFmtId="0" fontId="10" fillId="0" borderId="119" xfId="0" applyFont="1" applyBorder="1" applyAlignment="1">
      <alignment vertical="center" wrapText="1"/>
    </xf>
    <xf numFmtId="0" fontId="0" fillId="0" borderId="69" xfId="0" applyBorder="1"/>
    <xf numFmtId="0" fontId="10" fillId="2" borderId="63" xfId="0" applyFont="1" applyFill="1" applyBorder="1" applyAlignment="1">
      <alignment vertical="center" wrapText="1"/>
    </xf>
    <xf numFmtId="0" fontId="10" fillId="0" borderId="120" xfId="0" applyFont="1" applyBorder="1" applyAlignment="1">
      <alignment vertical="center" wrapText="1"/>
    </xf>
    <xf numFmtId="0" fontId="101" fillId="5" borderId="124" xfId="0" applyFont="1" applyFill="1" applyBorder="1" applyAlignment="1">
      <alignment vertical="center"/>
    </xf>
    <xf numFmtId="0" fontId="87" fillId="2" borderId="125" xfId="0" applyFont="1" applyFill="1" applyBorder="1" applyAlignment="1">
      <alignment vertical="center" wrapText="1"/>
    </xf>
    <xf numFmtId="0" fontId="101" fillId="5" borderId="126" xfId="0" applyFont="1" applyFill="1" applyBorder="1" applyAlignment="1">
      <alignment vertical="center"/>
    </xf>
    <xf numFmtId="0" fontId="66" fillId="2" borderId="127" xfId="0" applyFont="1" applyFill="1" applyBorder="1" applyAlignment="1">
      <alignment vertical="center" wrapText="1"/>
    </xf>
    <xf numFmtId="0" fontId="101" fillId="5" borderId="126" xfId="0" applyFont="1" applyFill="1" applyBorder="1" applyAlignment="1">
      <alignment vertical="center" wrapText="1"/>
    </xf>
    <xf numFmtId="0" fontId="101" fillId="5" borderId="128" xfId="0" applyFont="1" applyFill="1" applyBorder="1" applyAlignment="1">
      <alignment vertical="center"/>
    </xf>
    <xf numFmtId="0" fontId="0" fillId="0" borderId="87" xfId="0" applyBorder="1"/>
    <xf numFmtId="0" fontId="30" fillId="12" borderId="0" xfId="0" applyFont="1" applyFill="1" applyAlignment="1">
      <alignment vertical="center"/>
    </xf>
    <xf numFmtId="0" fontId="103" fillId="2" borderId="0" xfId="0" applyFont="1" applyFill="1"/>
    <xf numFmtId="0" fontId="102" fillId="0" borderId="0" xfId="0" applyFont="1"/>
    <xf numFmtId="0" fontId="103" fillId="0" borderId="0" xfId="0" applyFont="1"/>
    <xf numFmtId="0" fontId="103" fillId="0" borderId="7" xfId="0" applyFont="1" applyBorder="1" applyAlignment="1">
      <alignment vertical="center"/>
    </xf>
    <xf numFmtId="0" fontId="96" fillId="0" borderId="0" xfId="0" applyFont="1" applyAlignment="1">
      <alignment vertical="center"/>
    </xf>
    <xf numFmtId="0" fontId="11" fillId="0" borderId="7" xfId="0" applyFont="1" applyBorder="1" applyAlignment="1">
      <alignment horizontal="right"/>
    </xf>
    <xf numFmtId="0" fontId="96" fillId="0" borderId="0" xfId="0" applyFont="1" applyAlignment="1">
      <alignment horizontal="right" vertical="center"/>
    </xf>
    <xf numFmtId="0" fontId="80" fillId="0" borderId="0" xfId="2" applyFont="1"/>
    <xf numFmtId="0" fontId="10" fillId="0" borderId="88" xfId="0" applyFont="1" applyBorder="1" applyAlignment="1">
      <alignment vertical="center"/>
    </xf>
    <xf numFmtId="0" fontId="6" fillId="12" borderId="72" xfId="0" applyFont="1" applyFill="1" applyBorder="1"/>
    <xf numFmtId="0" fontId="0" fillId="12" borderId="72" xfId="0" applyFill="1" applyBorder="1"/>
    <xf numFmtId="0" fontId="6" fillId="12" borderId="71" xfId="0" applyFont="1" applyFill="1" applyBorder="1"/>
    <xf numFmtId="0" fontId="0" fillId="12" borderId="71" xfId="0" applyFill="1" applyBorder="1"/>
    <xf numFmtId="0" fontId="0" fillId="12" borderId="117" xfId="0" applyFill="1" applyBorder="1"/>
    <xf numFmtId="0" fontId="0" fillId="12" borderId="120" xfId="0" applyFill="1" applyBorder="1"/>
    <xf numFmtId="0" fontId="0" fillId="12" borderId="130" xfId="0" applyFill="1" applyBorder="1"/>
    <xf numFmtId="0" fontId="3" fillId="2" borderId="0" xfId="0" applyFont="1" applyFill="1"/>
    <xf numFmtId="0" fontId="66" fillId="0" borderId="120" xfId="0" applyFont="1" applyBorder="1" applyAlignment="1">
      <alignment wrapText="1"/>
    </xf>
    <xf numFmtId="0" fontId="9" fillId="2" borderId="0" xfId="0" applyFont="1" applyFill="1" applyAlignment="1">
      <alignment vertical="center"/>
    </xf>
    <xf numFmtId="0" fontId="9" fillId="2" borderId="106" xfId="0" applyFont="1" applyFill="1" applyBorder="1" applyAlignment="1">
      <alignment vertical="center"/>
    </xf>
    <xf numFmtId="0" fontId="9" fillId="2" borderId="105" xfId="0" applyFont="1" applyFill="1" applyBorder="1" applyAlignment="1">
      <alignment vertical="center"/>
    </xf>
    <xf numFmtId="0" fontId="9" fillId="2" borderId="114" xfId="0" applyFont="1" applyFill="1" applyBorder="1" applyAlignment="1">
      <alignment vertical="center"/>
    </xf>
    <xf numFmtId="0" fontId="9" fillId="2" borderId="131" xfId="0" applyFont="1" applyFill="1" applyBorder="1" applyAlignment="1">
      <alignment vertical="center"/>
    </xf>
    <xf numFmtId="0" fontId="87" fillId="2" borderId="116" xfId="0" applyFont="1" applyFill="1" applyBorder="1" applyAlignment="1">
      <alignment vertical="center" wrapText="1"/>
    </xf>
    <xf numFmtId="0" fontId="30" fillId="2" borderId="0" xfId="0" applyFont="1" applyFill="1" applyAlignment="1">
      <alignment vertical="center" wrapText="1"/>
    </xf>
    <xf numFmtId="0" fontId="99" fillId="0" borderId="0" xfId="0" applyFont="1" applyAlignment="1">
      <alignment horizontal="center" vertical="center"/>
    </xf>
    <xf numFmtId="0" fontId="105" fillId="10" borderId="0" xfId="0" applyFont="1" applyFill="1" applyAlignment="1">
      <alignment vertical="center"/>
    </xf>
    <xf numFmtId="0" fontId="105" fillId="10" borderId="0" xfId="0" applyFont="1" applyFill="1"/>
    <xf numFmtId="0" fontId="54" fillId="10" borderId="0" xfId="0" applyFont="1" applyFill="1"/>
    <xf numFmtId="0" fontId="0" fillId="10" borderId="0" xfId="0" applyFill="1" applyAlignment="1">
      <alignment wrapText="1"/>
    </xf>
    <xf numFmtId="0" fontId="36" fillId="10" borderId="0" xfId="0" applyFont="1" applyFill="1"/>
    <xf numFmtId="0" fontId="106" fillId="2" borderId="0" xfId="4" applyFont="1" applyFill="1">
      <alignment vertical="center" wrapText="1"/>
    </xf>
    <xf numFmtId="0" fontId="9" fillId="3" borderId="1" xfId="0" applyFont="1" applyFill="1" applyBorder="1" applyAlignment="1">
      <alignment vertical="center"/>
    </xf>
    <xf numFmtId="0" fontId="9" fillId="3" borderId="2" xfId="0" applyFont="1" applyFill="1" applyBorder="1" applyAlignment="1">
      <alignment horizontal="center" vertical="center" wrapText="1"/>
    </xf>
    <xf numFmtId="0" fontId="9" fillId="3" borderId="2" xfId="0" applyFont="1" applyFill="1" applyBorder="1" applyAlignment="1">
      <alignment horizontal="right" vertical="center" wrapText="1"/>
    </xf>
    <xf numFmtId="0" fontId="9" fillId="3" borderId="2" xfId="0" applyFont="1" applyFill="1" applyBorder="1" applyAlignment="1">
      <alignment vertical="center"/>
    </xf>
    <xf numFmtId="0" fontId="9" fillId="3" borderId="3" xfId="0" applyFont="1" applyFill="1" applyBorder="1" applyAlignment="1">
      <alignment horizontal="center" vertical="center" wrapText="1"/>
    </xf>
    <xf numFmtId="0" fontId="10" fillId="2" borderId="127" xfId="0" applyFont="1" applyFill="1" applyBorder="1" applyAlignment="1">
      <alignment vertical="center" wrapText="1"/>
    </xf>
    <xf numFmtId="0" fontId="10" fillId="0" borderId="105" xfId="0" applyFont="1" applyBorder="1" applyAlignment="1">
      <alignment horizontal="left" vertical="center" wrapText="1"/>
    </xf>
    <xf numFmtId="0" fontId="10" fillId="0" borderId="107" xfId="0" applyFont="1" applyBorder="1" applyAlignment="1">
      <alignment horizontal="left" vertical="center" wrapText="1"/>
    </xf>
    <xf numFmtId="0" fontId="10" fillId="0" borderId="0" xfId="0" applyFont="1" applyAlignment="1">
      <alignment horizontal="left" vertical="center" wrapText="1"/>
    </xf>
    <xf numFmtId="0" fontId="10" fillId="12" borderId="23" xfId="0" applyFont="1" applyFill="1" applyBorder="1" applyAlignment="1">
      <alignment horizontal="right" vertical="center"/>
    </xf>
    <xf numFmtId="0" fontId="10" fillId="12" borderId="2" xfId="0" applyFont="1" applyFill="1" applyBorder="1" applyAlignment="1">
      <alignment horizontal="right" vertical="center"/>
    </xf>
    <xf numFmtId="0" fontId="10" fillId="12" borderId="44" xfId="0" applyFont="1" applyFill="1" applyBorder="1" applyAlignment="1">
      <alignment horizontal="right" vertical="center"/>
    </xf>
    <xf numFmtId="1" fontId="10" fillId="12" borderId="10" xfId="0" applyNumberFormat="1" applyFont="1" applyFill="1" applyBorder="1" applyAlignment="1">
      <alignment vertical="center"/>
    </xf>
    <xf numFmtId="1" fontId="10" fillId="12" borderId="13" xfId="0" applyNumberFormat="1" applyFont="1" applyFill="1" applyBorder="1" applyAlignment="1">
      <alignment vertical="center"/>
    </xf>
    <xf numFmtId="0" fontId="10" fillId="12" borderId="69" xfId="0" applyFont="1" applyFill="1" applyBorder="1" applyAlignment="1">
      <alignment vertical="center"/>
    </xf>
    <xf numFmtId="1" fontId="2" fillId="2" borderId="10" xfId="0" quotePrefix="1" applyNumberFormat="1" applyFont="1" applyFill="1" applyBorder="1" applyAlignment="1">
      <alignment horizontal="right" vertical="center"/>
    </xf>
    <xf numFmtId="1" fontId="2" fillId="2" borderId="13" xfId="0" quotePrefix="1" applyNumberFormat="1" applyFont="1" applyFill="1" applyBorder="1" applyAlignment="1">
      <alignment horizontal="right" vertical="center"/>
    </xf>
    <xf numFmtId="3" fontId="10" fillId="0" borderId="10" xfId="0" quotePrefix="1" applyNumberFormat="1" applyFont="1" applyBorder="1" applyAlignment="1">
      <alignment horizontal="right" vertical="center"/>
    </xf>
    <xf numFmtId="3" fontId="10" fillId="0" borderId="13" xfId="0" quotePrefix="1" applyNumberFormat="1" applyFont="1" applyBorder="1" applyAlignment="1">
      <alignment horizontal="right" vertical="center"/>
    </xf>
    <xf numFmtId="3" fontId="10" fillId="0" borderId="29" xfId="0" quotePrefix="1" applyNumberFormat="1" applyFont="1" applyBorder="1" applyAlignment="1">
      <alignment horizontal="right" vertical="center"/>
    </xf>
    <xf numFmtId="0" fontId="2" fillId="0" borderId="0" xfId="0" applyFont="1" applyAlignment="1">
      <alignment vertical="center"/>
    </xf>
    <xf numFmtId="1" fontId="2" fillId="2" borderId="0" xfId="0" quotePrefix="1" applyNumberFormat="1" applyFont="1" applyFill="1" applyAlignment="1">
      <alignment horizontal="right" vertical="center"/>
    </xf>
    <xf numFmtId="0" fontId="10" fillId="2" borderId="0" xfId="0" quotePrefix="1" applyFont="1" applyFill="1" applyAlignment="1">
      <alignment horizontal="right" vertical="center"/>
    </xf>
    <xf numFmtId="165" fontId="10" fillId="2" borderId="0" xfId="0" quotePrefix="1" applyNumberFormat="1" applyFont="1" applyFill="1" applyAlignment="1">
      <alignment horizontal="right" vertical="center"/>
    </xf>
    <xf numFmtId="3" fontId="10" fillId="2" borderId="0" xfId="0" quotePrefix="1" applyNumberFormat="1" applyFont="1" applyFill="1" applyAlignment="1">
      <alignment horizontal="right" vertical="center"/>
    </xf>
    <xf numFmtId="165" fontId="10" fillId="2" borderId="0" xfId="0" applyNumberFormat="1" applyFont="1" applyFill="1" applyAlignment="1">
      <alignment horizontal="left" vertical="center"/>
    </xf>
    <xf numFmtId="2" fontId="2" fillId="2" borderId="2" xfId="0" applyNumberFormat="1" applyFont="1" applyFill="1" applyBorder="1" applyAlignment="1">
      <alignment vertical="center"/>
    </xf>
    <xf numFmtId="0" fontId="18" fillId="2" borderId="0" xfId="0" applyFont="1" applyFill="1" applyAlignment="1">
      <alignment vertical="center"/>
    </xf>
    <xf numFmtId="0" fontId="70" fillId="12" borderId="0" xfId="0" applyFont="1" applyFill="1" applyAlignment="1">
      <alignment vertical="center" wrapText="1"/>
    </xf>
    <xf numFmtId="0" fontId="37" fillId="2" borderId="0" xfId="0" applyFont="1" applyFill="1"/>
    <xf numFmtId="0" fontId="10" fillId="2" borderId="0" xfId="0" applyFont="1" applyFill="1" applyAlignment="1">
      <alignment horizontal="left" vertical="center" wrapText="1"/>
    </xf>
    <xf numFmtId="9" fontId="2" fillId="2" borderId="0" xfId="0" applyNumberFormat="1" applyFont="1" applyFill="1" applyAlignment="1">
      <alignment horizontal="center" vertical="center"/>
    </xf>
    <xf numFmtId="0" fontId="10" fillId="2" borderId="0" xfId="0" applyFont="1" applyFill="1" applyAlignment="1">
      <alignment horizontal="left" vertical="center"/>
    </xf>
    <xf numFmtId="0" fontId="2" fillId="2" borderId="0" xfId="0" applyFont="1" applyFill="1" applyAlignment="1">
      <alignment horizontal="left" vertical="center" wrapText="1"/>
    </xf>
    <xf numFmtId="0" fontId="38" fillId="12" borderId="0" xfId="0" applyFont="1" applyFill="1"/>
    <xf numFmtId="0" fontId="20" fillId="12" borderId="0" xfId="0" applyFont="1" applyFill="1" applyAlignment="1">
      <alignment vertical="center" wrapText="1"/>
    </xf>
    <xf numFmtId="0" fontId="11" fillId="12" borderId="0" xfId="0" applyFont="1" applyFill="1"/>
    <xf numFmtId="0" fontId="37" fillId="12" borderId="0" xfId="0" applyFont="1" applyFill="1"/>
    <xf numFmtId="0" fontId="9" fillId="12" borderId="0" xfId="0" applyFont="1" applyFill="1" applyAlignment="1">
      <alignment horizontal="left" vertical="center"/>
    </xf>
    <xf numFmtId="0" fontId="10" fillId="12" borderId="0" xfId="0" applyFont="1" applyFill="1" applyAlignment="1">
      <alignment horizontal="left"/>
    </xf>
    <xf numFmtId="0" fontId="10" fillId="12" borderId="0" xfId="0" applyFont="1" applyFill="1" applyAlignment="1">
      <alignment horizontal="left" vertical="center" wrapText="1"/>
    </xf>
    <xf numFmtId="0" fontId="2" fillId="12" borderId="0" xfId="0" applyFont="1" applyFill="1" applyAlignment="1">
      <alignment horizontal="center" vertical="center"/>
    </xf>
    <xf numFmtId="9" fontId="2" fillId="12" borderId="0" xfId="0" applyNumberFormat="1" applyFont="1" applyFill="1" applyAlignment="1">
      <alignment horizontal="center" vertical="center"/>
    </xf>
    <xf numFmtId="0" fontId="10" fillId="12" borderId="0" xfId="0" applyFont="1" applyFill="1" applyAlignment="1">
      <alignment horizontal="left" wrapText="1"/>
    </xf>
    <xf numFmtId="0" fontId="20" fillId="12" borderId="0" xfId="0" applyFont="1" applyFill="1" applyAlignment="1">
      <alignment vertical="center"/>
    </xf>
    <xf numFmtId="0" fontId="37" fillId="12" borderId="51" xfId="0" applyFont="1" applyFill="1" applyBorder="1"/>
    <xf numFmtId="0" fontId="0" fillId="12" borderId="0" xfId="0" applyFill="1" applyAlignment="1">
      <alignment vertical="center" wrapText="1"/>
    </xf>
    <xf numFmtId="0" fontId="18" fillId="12" borderId="0" xfId="0" applyFont="1" applyFill="1" applyAlignment="1">
      <alignment vertical="center" wrapText="1"/>
    </xf>
    <xf numFmtId="0" fontId="18" fillId="12" borderId="0" xfId="0" applyFont="1" applyFill="1" applyAlignment="1">
      <alignment vertical="center"/>
    </xf>
    <xf numFmtId="0" fontId="18" fillId="12" borderId="51" xfId="0" applyFont="1" applyFill="1" applyBorder="1" applyAlignment="1">
      <alignment vertical="center"/>
    </xf>
    <xf numFmtId="0" fontId="10" fillId="12" borderId="48" xfId="0" applyFont="1" applyFill="1" applyBorder="1" applyAlignment="1">
      <alignment horizontal="left" vertical="center"/>
    </xf>
    <xf numFmtId="0" fontId="10" fillId="12" borderId="48" xfId="0" applyFont="1" applyFill="1" applyBorder="1" applyAlignment="1">
      <alignment horizontal="left" vertical="center" wrapText="1"/>
    </xf>
    <xf numFmtId="0" fontId="2" fillId="12" borderId="48" xfId="0" applyFont="1" applyFill="1" applyBorder="1" applyAlignment="1">
      <alignment horizontal="left" vertical="center" wrapText="1"/>
    </xf>
    <xf numFmtId="0" fontId="0" fillId="12" borderId="48" xfId="0" applyFill="1" applyBorder="1"/>
    <xf numFmtId="9" fontId="2" fillId="12" borderId="48" xfId="0" applyNumberFormat="1" applyFont="1" applyFill="1" applyBorder="1" applyAlignment="1">
      <alignment horizontal="center" vertical="center"/>
    </xf>
    <xf numFmtId="0" fontId="0" fillId="12" borderId="100" xfId="0" applyFill="1" applyBorder="1"/>
    <xf numFmtId="0" fontId="80" fillId="2" borderId="0" xfId="4" applyFill="1">
      <alignment vertical="center" wrapText="1"/>
    </xf>
    <xf numFmtId="0" fontId="35" fillId="2" borderId="0" xfId="0" applyFont="1" applyFill="1" applyAlignment="1">
      <alignment vertical="center"/>
    </xf>
    <xf numFmtId="0" fontId="33" fillId="2" borderId="0" xfId="0" applyFont="1" applyFill="1" applyAlignment="1">
      <alignment vertical="center"/>
    </xf>
    <xf numFmtId="0" fontId="39" fillId="0" borderId="48" xfId="0" applyFont="1" applyBorder="1" applyAlignment="1">
      <alignment vertical="center"/>
    </xf>
    <xf numFmtId="0" fontId="33" fillId="15" borderId="0" xfId="0" applyFont="1" applyFill="1" applyAlignment="1">
      <alignment vertical="center"/>
    </xf>
    <xf numFmtId="0" fontId="58" fillId="15" borderId="0" xfId="0" applyFont="1" applyFill="1" applyAlignment="1">
      <alignment horizontal="center" vertical="center" wrapText="1"/>
    </xf>
    <xf numFmtId="0" fontId="6" fillId="15" borderId="0" xfId="0" applyFont="1" applyFill="1" applyAlignment="1">
      <alignment vertical="center"/>
    </xf>
    <xf numFmtId="0" fontId="60" fillId="15" borderId="0" xfId="0" applyFont="1" applyFill="1" applyAlignment="1">
      <alignment vertical="center"/>
    </xf>
    <xf numFmtId="0" fontId="57" fillId="15" borderId="0" xfId="0" applyFont="1" applyFill="1" applyAlignment="1">
      <alignment vertical="center"/>
    </xf>
    <xf numFmtId="0" fontId="39" fillId="15" borderId="0" xfId="0" applyFont="1" applyFill="1" applyAlignment="1">
      <alignment vertical="center"/>
    </xf>
    <xf numFmtId="0" fontId="10" fillId="15" borderId="0" xfId="0" applyFont="1" applyFill="1" applyAlignment="1">
      <alignment vertical="center"/>
    </xf>
    <xf numFmtId="0" fontId="0" fillId="15" borderId="0" xfId="0" applyFill="1" applyAlignment="1">
      <alignment vertical="center" wrapText="1"/>
    </xf>
    <xf numFmtId="0" fontId="0" fillId="15" borderId="0" xfId="0" applyFill="1" applyAlignment="1">
      <alignment vertical="center"/>
    </xf>
    <xf numFmtId="0" fontId="31" fillId="15" borderId="0" xfId="0" applyFont="1" applyFill="1" applyAlignment="1">
      <alignment vertical="center"/>
    </xf>
    <xf numFmtId="0" fontId="10" fillId="15" borderId="0" xfId="0" applyFont="1" applyFill="1" applyAlignment="1">
      <alignment vertical="center" wrapText="1"/>
    </xf>
    <xf numFmtId="0" fontId="10" fillId="2" borderId="31" xfId="0" applyFont="1" applyFill="1" applyBorder="1" applyAlignment="1">
      <alignment vertical="center" wrapText="1"/>
    </xf>
    <xf numFmtId="0" fontId="107" fillId="0" borderId="0" xfId="0" applyFont="1" applyAlignment="1">
      <alignment vertical="center"/>
    </xf>
    <xf numFmtId="0" fontId="107" fillId="0" borderId="0" xfId="0" applyFont="1"/>
    <xf numFmtId="0" fontId="95" fillId="2" borderId="0" xfId="2" applyFont="1" applyFill="1" applyAlignment="1">
      <alignment vertical="center"/>
    </xf>
    <xf numFmtId="0" fontId="8" fillId="2" borderId="0" xfId="0" applyFont="1" applyFill="1" applyAlignment="1">
      <alignment vertical="center"/>
    </xf>
    <xf numFmtId="0" fontId="0" fillId="2" borderId="50" xfId="0" applyFill="1" applyBorder="1"/>
    <xf numFmtId="0" fontId="15" fillId="0" borderId="7" xfId="0" applyFont="1" applyBorder="1" applyAlignment="1">
      <alignment horizontal="center" wrapText="1"/>
    </xf>
    <xf numFmtId="0" fontId="15" fillId="0" borderId="6" xfId="0" applyFont="1" applyBorder="1" applyAlignment="1">
      <alignment horizontal="left" indent="1"/>
    </xf>
    <xf numFmtId="0" fontId="66" fillId="0" borderId="6" xfId="0" applyFont="1" applyBorder="1" applyAlignment="1">
      <alignment horizontal="left" indent="1"/>
    </xf>
    <xf numFmtId="0" fontId="52" fillId="2" borderId="0" xfId="0" applyFont="1" applyFill="1" applyAlignment="1">
      <alignment horizontal="center"/>
    </xf>
    <xf numFmtId="0" fontId="10" fillId="0" borderId="15" xfId="0" applyFont="1" applyBorder="1" applyAlignment="1">
      <alignment horizontal="left" indent="1"/>
    </xf>
    <xf numFmtId="0" fontId="52" fillId="2" borderId="135" xfId="0" applyFont="1" applyFill="1" applyBorder="1"/>
    <xf numFmtId="0" fontId="52" fillId="2" borderId="135" xfId="0" applyFont="1" applyFill="1" applyBorder="1" applyAlignment="1">
      <alignment horizontal="center"/>
    </xf>
    <xf numFmtId="0" fontId="52" fillId="2" borderId="7" xfId="0" applyFont="1" applyFill="1" applyBorder="1"/>
    <xf numFmtId="0" fontId="52" fillId="2" borderId="7" xfId="0" applyFont="1" applyFill="1" applyBorder="1" applyAlignment="1">
      <alignment horizontal="center"/>
    </xf>
    <xf numFmtId="1" fontId="10" fillId="2" borderId="10" xfId="0" applyNumberFormat="1"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3" fontId="10" fillId="2" borderId="13" xfId="1" applyNumberFormat="1" applyFont="1" applyFill="1" applyBorder="1" applyAlignment="1">
      <alignment horizontal="center"/>
    </xf>
    <xf numFmtId="0" fontId="10" fillId="2" borderId="60" xfId="0" applyFont="1" applyFill="1" applyBorder="1" applyAlignment="1">
      <alignment horizontal="center"/>
    </xf>
    <xf numFmtId="0" fontId="10" fillId="2" borderId="61" xfId="0" applyFont="1" applyFill="1" applyBorder="1" applyAlignment="1">
      <alignment horizontal="center"/>
    </xf>
    <xf numFmtId="3" fontId="15" fillId="2" borderId="7" xfId="0" applyNumberFormat="1" applyFont="1" applyFill="1" applyBorder="1" applyAlignment="1">
      <alignment horizontal="center"/>
    </xf>
    <xf numFmtId="0" fontId="10" fillId="2" borderId="7" xfId="0" applyFont="1" applyFill="1" applyBorder="1" applyAlignment="1">
      <alignment horizontal="center"/>
    </xf>
    <xf numFmtId="167" fontId="10" fillId="2" borderId="7" xfId="0" applyNumberFormat="1" applyFont="1" applyFill="1" applyBorder="1" applyAlignment="1">
      <alignment horizontal="center"/>
    </xf>
    <xf numFmtId="167" fontId="10" fillId="2" borderId="8" xfId="0" applyNumberFormat="1" applyFont="1" applyFill="1" applyBorder="1" applyAlignment="1">
      <alignment horizontal="center"/>
    </xf>
    <xf numFmtId="3" fontId="15" fillId="2" borderId="0" xfId="0" applyNumberFormat="1" applyFont="1" applyFill="1" applyAlignment="1">
      <alignment horizontal="center"/>
    </xf>
    <xf numFmtId="0" fontId="10" fillId="2" borderId="0" xfId="0" applyFont="1" applyFill="1" applyAlignment="1">
      <alignment horizontal="center"/>
    </xf>
    <xf numFmtId="167" fontId="10" fillId="2" borderId="0" xfId="0" applyNumberFormat="1" applyFont="1" applyFill="1" applyAlignment="1">
      <alignment horizontal="center"/>
    </xf>
    <xf numFmtId="167" fontId="10" fillId="2" borderId="5" xfId="0" applyNumberFormat="1" applyFont="1" applyFill="1" applyBorder="1" applyAlignment="1">
      <alignment horizontal="center"/>
    </xf>
    <xf numFmtId="0" fontId="15" fillId="0" borderId="50" xfId="0" applyFont="1" applyBorder="1" applyAlignment="1">
      <alignment horizontal="center" wrapText="1"/>
    </xf>
    <xf numFmtId="0" fontId="10" fillId="2" borderId="50" xfId="0" applyFont="1" applyFill="1" applyBorder="1" applyAlignment="1">
      <alignment horizontal="center"/>
    </xf>
    <xf numFmtId="167" fontId="10" fillId="2" borderId="50" xfId="0" applyNumberFormat="1" applyFont="1" applyFill="1" applyBorder="1" applyAlignment="1">
      <alignment horizontal="center"/>
    </xf>
    <xf numFmtId="167" fontId="10" fillId="2" borderId="101" xfId="0" applyNumberFormat="1" applyFont="1" applyFill="1" applyBorder="1" applyAlignment="1">
      <alignment horizontal="center"/>
    </xf>
    <xf numFmtId="0" fontId="66" fillId="0" borderId="97" xfId="0" applyFont="1" applyBorder="1" applyAlignment="1">
      <alignment horizontal="left" indent="1"/>
    </xf>
    <xf numFmtId="0" fontId="55" fillId="2" borderId="0" xfId="0" applyFont="1" applyFill="1"/>
    <xf numFmtId="3" fontId="2" fillId="0" borderId="16" xfId="0" applyNumberFormat="1" applyFont="1" applyBorder="1" applyAlignment="1">
      <alignment vertical="center"/>
    </xf>
    <xf numFmtId="3" fontId="2" fillId="16" borderId="136" xfId="0" applyNumberFormat="1" applyFont="1" applyFill="1" applyBorder="1" applyAlignment="1">
      <alignment vertical="center"/>
    </xf>
    <xf numFmtId="3" fontId="2" fillId="16" borderId="93" xfId="0" applyNumberFormat="1" applyFont="1" applyFill="1" applyBorder="1" applyAlignment="1">
      <alignment vertical="center"/>
    </xf>
    <xf numFmtId="166" fontId="10" fillId="12" borderId="7" xfId="1" applyNumberFormat="1" applyFont="1" applyFill="1" applyBorder="1" applyAlignment="1">
      <alignment horizontal="right" vertical="center" wrapText="1"/>
    </xf>
    <xf numFmtId="0" fontId="107" fillId="2" borderId="0" xfId="0" applyFont="1" applyFill="1" applyAlignment="1">
      <alignment vertical="center"/>
    </xf>
    <xf numFmtId="0" fontId="80" fillId="2" borderId="35" xfId="2" applyFont="1" applyFill="1" applyBorder="1" applyAlignment="1">
      <alignment vertical="top" wrapText="1"/>
    </xf>
    <xf numFmtId="0" fontId="75" fillId="2" borderId="0" xfId="0" applyFont="1" applyFill="1"/>
    <xf numFmtId="3" fontId="2" fillId="15" borderId="13" xfId="0" applyNumberFormat="1" applyFont="1" applyFill="1" applyBorder="1" applyAlignment="1">
      <alignment vertical="center"/>
    </xf>
    <xf numFmtId="3" fontId="2" fillId="15" borderId="16" xfId="0" applyNumberFormat="1" applyFont="1" applyFill="1" applyBorder="1" applyAlignment="1">
      <alignment vertical="center"/>
    </xf>
    <xf numFmtId="3" fontId="2" fillId="17" borderId="136" xfId="0" applyNumberFormat="1" applyFont="1" applyFill="1" applyBorder="1" applyAlignment="1">
      <alignment vertical="center"/>
    </xf>
    <xf numFmtId="3" fontId="2" fillId="17" borderId="93" xfId="0" applyNumberFormat="1" applyFont="1" applyFill="1" applyBorder="1" applyAlignment="1">
      <alignment vertical="center"/>
    </xf>
    <xf numFmtId="3" fontId="2" fillId="15" borderId="23" xfId="0" applyNumberFormat="1" applyFont="1" applyFill="1" applyBorder="1" applyAlignment="1">
      <alignment vertical="center"/>
    </xf>
    <xf numFmtId="3" fontId="56" fillId="15" borderId="40" xfId="0" quotePrefix="1" applyNumberFormat="1" applyFont="1" applyFill="1" applyBorder="1" applyAlignment="1">
      <alignment horizontal="right" vertical="center"/>
    </xf>
    <xf numFmtId="3" fontId="2" fillId="15" borderId="10" xfId="0" applyNumberFormat="1" applyFont="1" applyFill="1" applyBorder="1" applyAlignment="1">
      <alignment vertical="center"/>
    </xf>
    <xf numFmtId="166" fontId="2" fillId="15" borderId="23" xfId="1" applyNumberFormat="1" applyFont="1" applyFill="1" applyBorder="1" applyAlignment="1">
      <alignment vertical="center"/>
    </xf>
    <xf numFmtId="166" fontId="2" fillId="15" borderId="7" xfId="1" applyNumberFormat="1" applyFont="1" applyFill="1" applyBorder="1" applyAlignment="1">
      <alignment vertical="center"/>
    </xf>
    <xf numFmtId="0" fontId="2" fillId="15" borderId="37" xfId="1" applyNumberFormat="1" applyFont="1" applyFill="1" applyBorder="1" applyAlignment="1">
      <alignment vertical="center"/>
    </xf>
    <xf numFmtId="0" fontId="87" fillId="0" borderId="73" xfId="0" applyFont="1" applyBorder="1" applyAlignment="1">
      <alignment vertical="center"/>
    </xf>
    <xf numFmtId="0" fontId="87" fillId="0" borderId="16" xfId="0" applyFont="1" applyBorder="1" applyAlignment="1">
      <alignment horizontal="right" vertical="center"/>
    </xf>
    <xf numFmtId="0" fontId="0" fillId="0" borderId="69" xfId="0" applyBorder="1" applyAlignment="1">
      <alignment vertical="center"/>
    </xf>
    <xf numFmtId="0" fontId="10" fillId="2" borderId="41" xfId="0" applyFont="1" applyFill="1" applyBorder="1" applyAlignment="1">
      <alignment vertical="center" wrapText="1"/>
    </xf>
    <xf numFmtId="0" fontId="70" fillId="2" borderId="0" xfId="2" applyFont="1" applyFill="1" applyBorder="1" applyAlignment="1">
      <alignment vertical="center" wrapText="1"/>
    </xf>
    <xf numFmtId="1" fontId="10" fillId="12" borderId="29" xfId="0" quotePrefix="1" applyNumberFormat="1" applyFont="1" applyFill="1" applyBorder="1" applyAlignment="1">
      <alignment horizontal="right" vertical="center"/>
    </xf>
    <xf numFmtId="0" fontId="80" fillId="12" borderId="0" xfId="4" applyFill="1" applyAlignment="1">
      <alignment horizontal="center" vertical="center" wrapText="1"/>
    </xf>
    <xf numFmtId="0" fontId="10" fillId="2" borderId="48" xfId="0" applyFont="1" applyFill="1" applyBorder="1" applyAlignment="1">
      <alignment horizontal="center"/>
    </xf>
    <xf numFmtId="0" fontId="10" fillId="0" borderId="4" xfId="0" applyFont="1" applyBorder="1" applyAlignment="1">
      <alignment horizontal="left" indent="1"/>
    </xf>
    <xf numFmtId="9" fontId="70" fillId="0" borderId="10" xfId="1" applyFont="1" applyFill="1" applyBorder="1" applyAlignment="1">
      <alignment vertical="center"/>
    </xf>
    <xf numFmtId="9" fontId="66" fillId="0" borderId="10" xfId="1" applyFont="1" applyFill="1" applyBorder="1" applyAlignment="1">
      <alignment vertical="center"/>
    </xf>
    <xf numFmtId="9" fontId="66" fillId="0" borderId="13" xfId="1" applyFont="1" applyFill="1" applyBorder="1"/>
    <xf numFmtId="9" fontId="66" fillId="0" borderId="29" xfId="1" applyFont="1" applyFill="1" applyBorder="1"/>
    <xf numFmtId="9" fontId="66" fillId="0" borderId="10" xfId="1" applyFont="1" applyFill="1" applyBorder="1"/>
    <xf numFmtId="9" fontId="66" fillId="0" borderId="57" xfId="1" applyFont="1" applyFill="1" applyBorder="1"/>
    <xf numFmtId="9" fontId="10" fillId="0" borderId="57" xfId="1" applyFont="1" applyFill="1" applyBorder="1"/>
    <xf numFmtId="9" fontId="66" fillId="0" borderId="23" xfId="1" applyFont="1" applyFill="1" applyBorder="1"/>
    <xf numFmtId="0" fontId="10" fillId="5" borderId="37" xfId="0" applyFont="1" applyFill="1" applyBorder="1" applyAlignment="1">
      <alignment horizontal="center" wrapText="1"/>
    </xf>
    <xf numFmtId="0" fontId="10" fillId="0" borderId="10" xfId="0" applyFont="1" applyBorder="1" applyAlignment="1">
      <alignment horizontal="left" wrapText="1"/>
    </xf>
    <xf numFmtId="0" fontId="10" fillId="0" borderId="13" xfId="0" applyFont="1" applyBorder="1" applyAlignment="1">
      <alignment horizontal="left" wrapText="1"/>
    </xf>
    <xf numFmtId="0" fontId="10" fillId="0" borderId="60" xfId="0" applyFont="1" applyBorder="1" applyAlignment="1">
      <alignment horizontal="left" wrapText="1"/>
    </xf>
    <xf numFmtId="0" fontId="15" fillId="0" borderId="48" xfId="0" applyFont="1" applyBorder="1" applyAlignment="1">
      <alignment horizontal="center" wrapText="1"/>
    </xf>
    <xf numFmtId="0" fontId="15" fillId="0" borderId="141" xfId="0" applyFont="1" applyBorder="1"/>
    <xf numFmtId="1" fontId="10" fillId="2" borderId="142" xfId="0" applyNumberFormat="1" applyFont="1" applyFill="1" applyBorder="1" applyAlignment="1">
      <alignment horizontal="center"/>
    </xf>
    <xf numFmtId="3" fontId="10" fillId="2" borderId="143" xfId="0" applyNumberFormat="1" applyFont="1" applyFill="1" applyBorder="1" applyAlignment="1">
      <alignment horizontal="center"/>
    </xf>
    <xf numFmtId="0" fontId="10" fillId="2" borderId="144" xfId="0" applyFont="1" applyFill="1" applyBorder="1" applyAlignment="1">
      <alignment horizontal="center"/>
    </xf>
    <xf numFmtId="0" fontId="10" fillId="0" borderId="16" xfId="0" applyFont="1" applyBorder="1" applyAlignment="1">
      <alignment horizontal="left" wrapText="1"/>
    </xf>
    <xf numFmtId="0" fontId="10" fillId="0" borderId="135" xfId="0" applyFont="1" applyBorder="1" applyAlignment="1">
      <alignment horizontal="left" wrapText="1"/>
    </xf>
    <xf numFmtId="0" fontId="10" fillId="0" borderId="7" xfId="0" applyFont="1" applyBorder="1" applyAlignment="1">
      <alignment horizontal="center" wrapText="1"/>
    </xf>
    <xf numFmtId="0" fontId="9" fillId="3" borderId="17" xfId="0" applyFont="1" applyFill="1" applyBorder="1"/>
    <xf numFmtId="0" fontId="10" fillId="2" borderId="65" xfId="0" applyFont="1" applyFill="1" applyBorder="1" applyAlignment="1">
      <alignment horizontal="center"/>
    </xf>
    <xf numFmtId="0" fontId="10" fillId="5" borderId="147" xfId="0" applyFont="1" applyFill="1" applyBorder="1" applyAlignment="1">
      <alignment horizontal="center"/>
    </xf>
    <xf numFmtId="0" fontId="10" fillId="0" borderId="6" xfId="0" applyFont="1" applyBorder="1" applyAlignment="1">
      <alignment horizontal="left" indent="1"/>
    </xf>
    <xf numFmtId="0" fontId="10" fillId="0" borderId="148" xfId="0" applyFont="1" applyBorder="1" applyAlignment="1">
      <alignment horizontal="left" indent="1"/>
    </xf>
    <xf numFmtId="0" fontId="10" fillId="0" borderId="149" xfId="0" applyFont="1" applyBorder="1" applyAlignment="1">
      <alignment horizontal="center" wrapText="1"/>
    </xf>
    <xf numFmtId="0" fontId="52" fillId="2" borderId="71" xfId="0" applyFont="1" applyFill="1" applyBorder="1" applyAlignment="1">
      <alignment horizontal="center"/>
    </xf>
    <xf numFmtId="0" fontId="52" fillId="2" borderId="150" xfId="0" applyFont="1" applyFill="1" applyBorder="1" applyAlignment="1">
      <alignment horizontal="center"/>
    </xf>
    <xf numFmtId="0" fontId="52" fillId="2" borderId="151" xfId="0" applyFont="1" applyFill="1" applyBorder="1" applyAlignment="1">
      <alignment horizontal="center"/>
    </xf>
    <xf numFmtId="167" fontId="10" fillId="15" borderId="10" xfId="1" applyNumberFormat="1" applyFont="1" applyFill="1" applyBorder="1" applyAlignment="1">
      <alignment horizontal="center"/>
    </xf>
    <xf numFmtId="167" fontId="10" fillId="15" borderId="13" xfId="1" applyNumberFormat="1" applyFont="1" applyFill="1" applyBorder="1" applyAlignment="1">
      <alignment horizontal="center"/>
    </xf>
    <xf numFmtId="167" fontId="10" fillId="15" borderId="60" xfId="1" applyNumberFormat="1" applyFont="1" applyFill="1" applyBorder="1" applyAlignment="1">
      <alignment horizontal="center"/>
    </xf>
    <xf numFmtId="167" fontId="15" fillId="15" borderId="48" xfId="1" applyNumberFormat="1" applyFont="1" applyFill="1" applyBorder="1" applyAlignment="1">
      <alignment horizontal="center"/>
    </xf>
    <xf numFmtId="167" fontId="10" fillId="15" borderId="43" xfId="1" applyNumberFormat="1" applyFont="1" applyFill="1" applyBorder="1" applyAlignment="1">
      <alignment horizontal="center"/>
    </xf>
    <xf numFmtId="167" fontId="10" fillId="15" borderId="44" xfId="1" applyNumberFormat="1" applyFont="1" applyFill="1" applyBorder="1" applyAlignment="1">
      <alignment horizontal="center"/>
    </xf>
    <xf numFmtId="0" fontId="66" fillId="15" borderId="35" xfId="0" applyFont="1" applyFill="1" applyBorder="1" applyAlignment="1">
      <alignment vertical="top" wrapText="1"/>
    </xf>
    <xf numFmtId="49" fontId="10" fillId="0" borderId="35" xfId="0" applyNumberFormat="1" applyFont="1" applyBorder="1" applyAlignment="1">
      <alignment horizontal="center" vertical="top" wrapText="1"/>
    </xf>
    <xf numFmtId="49" fontId="10" fillId="0" borderId="38" xfId="0" applyNumberFormat="1" applyFont="1" applyBorder="1" applyAlignment="1">
      <alignment horizontal="center" vertical="top" wrapText="1"/>
    </xf>
    <xf numFmtId="49" fontId="10" fillId="15" borderId="35" xfId="0" applyNumberFormat="1" applyFont="1" applyFill="1" applyBorder="1" applyAlignment="1">
      <alignment horizontal="center" vertical="top" wrapText="1"/>
    </xf>
    <xf numFmtId="49" fontId="10" fillId="2" borderId="35" xfId="0" applyNumberFormat="1" applyFont="1" applyFill="1" applyBorder="1" applyAlignment="1">
      <alignment horizontal="center" vertical="top" wrapText="1"/>
    </xf>
    <xf numFmtId="49" fontId="10" fillId="4" borderId="35" xfId="0" applyNumberFormat="1" applyFont="1" applyFill="1" applyBorder="1" applyAlignment="1">
      <alignment horizontal="center" vertical="top" wrapText="1"/>
    </xf>
    <xf numFmtId="3" fontId="10" fillId="2" borderId="144" xfId="0" applyNumberFormat="1" applyFont="1" applyFill="1" applyBorder="1" applyAlignment="1">
      <alignment horizontal="center"/>
    </xf>
    <xf numFmtId="0" fontId="10" fillId="0" borderId="1" xfId="0" applyFont="1" applyBorder="1" applyAlignment="1">
      <alignment horizontal="left" indent="1"/>
    </xf>
    <xf numFmtId="0" fontId="10" fillId="0" borderId="2" xfId="0" applyFont="1" applyBorder="1" applyAlignment="1">
      <alignment horizontal="center" wrapText="1"/>
    </xf>
    <xf numFmtId="0" fontId="10" fillId="0" borderId="139" xfId="0" applyFont="1" applyBorder="1" applyAlignment="1">
      <alignment horizontal="left" indent="1"/>
    </xf>
    <xf numFmtId="0" fontId="10" fillId="0" borderId="147" xfId="0" applyFont="1" applyBorder="1" applyAlignment="1">
      <alignment horizontal="center" wrapText="1"/>
    </xf>
    <xf numFmtId="3" fontId="15" fillId="0" borderId="147" xfId="0" applyNumberFormat="1" applyFont="1" applyBorder="1" applyAlignment="1">
      <alignment horizontal="center"/>
    </xf>
    <xf numFmtId="167" fontId="66" fillId="15" borderId="7" xfId="1" applyNumberFormat="1" applyFont="1" applyFill="1" applyBorder="1" applyAlignment="1">
      <alignment horizontal="center"/>
    </xf>
    <xf numFmtId="0" fontId="10" fillId="15" borderId="0" xfId="0" applyFont="1" applyFill="1"/>
    <xf numFmtId="0" fontId="10" fillId="2" borderId="122" xfId="0" applyFont="1" applyFill="1" applyBorder="1" applyAlignment="1">
      <alignment horizontal="center"/>
    </xf>
    <xf numFmtId="0" fontId="10" fillId="0" borderId="0" xfId="0" applyFont="1" applyAlignment="1">
      <alignment horizontal="left" wrapText="1"/>
    </xf>
    <xf numFmtId="167" fontId="10" fillId="15" borderId="105" xfId="1" applyNumberFormat="1" applyFont="1" applyFill="1" applyBorder="1" applyAlignment="1">
      <alignment horizontal="center"/>
    </xf>
    <xf numFmtId="167" fontId="9" fillId="5" borderId="37" xfId="0" applyNumberFormat="1" applyFont="1" applyFill="1" applyBorder="1"/>
    <xf numFmtId="167" fontId="10" fillId="15" borderId="0" xfId="0" applyNumberFormat="1" applyFont="1" applyFill="1" applyAlignment="1">
      <alignment horizontal="center"/>
    </xf>
    <xf numFmtId="167" fontId="87" fillId="15" borderId="135" xfId="0" applyNumberFormat="1" applyFont="1" applyFill="1" applyBorder="1" applyAlignment="1">
      <alignment horizontal="center"/>
    </xf>
    <xf numFmtId="167" fontId="87" fillId="15" borderId="7" xfId="0" applyNumberFormat="1" applyFont="1" applyFill="1" applyBorder="1" applyAlignment="1">
      <alignment horizontal="center"/>
    </xf>
    <xf numFmtId="167" fontId="15" fillId="15" borderId="0" xfId="1" applyNumberFormat="1" applyFont="1" applyFill="1" applyBorder="1" applyAlignment="1">
      <alignment horizontal="center"/>
    </xf>
    <xf numFmtId="167" fontId="66" fillId="15" borderId="50" xfId="1" applyNumberFormat="1" applyFont="1" applyFill="1" applyBorder="1" applyAlignment="1">
      <alignment horizontal="center"/>
    </xf>
    <xf numFmtId="0" fontId="2" fillId="0" borderId="29" xfId="0" applyFont="1" applyBorder="1" applyAlignment="1">
      <alignment vertical="center"/>
    </xf>
    <xf numFmtId="0" fontId="10" fillId="15" borderId="10" xfId="0" applyFont="1" applyFill="1" applyBorder="1" applyAlignment="1">
      <alignment horizontal="right" vertical="center"/>
    </xf>
    <xf numFmtId="0" fontId="10" fillId="15" borderId="29" xfId="0" applyFont="1" applyFill="1" applyBorder="1" applyAlignment="1">
      <alignment horizontal="right" vertical="center"/>
    </xf>
    <xf numFmtId="0" fontId="2" fillId="15" borderId="10" xfId="0" applyFont="1" applyFill="1" applyBorder="1" applyAlignment="1">
      <alignment vertical="center"/>
    </xf>
    <xf numFmtId="0" fontId="2" fillId="15" borderId="10" xfId="0" quotePrefix="1" applyFont="1" applyFill="1" applyBorder="1" applyAlignment="1">
      <alignment horizontal="right" vertical="center"/>
    </xf>
    <xf numFmtId="0" fontId="2" fillId="15" borderId="13" xfId="0" applyFont="1" applyFill="1" applyBorder="1" applyAlignment="1">
      <alignment vertical="center"/>
    </xf>
    <xf numFmtId="165" fontId="2" fillId="15" borderId="13" xfId="0" quotePrefix="1" applyNumberFormat="1" applyFont="1" applyFill="1" applyBorder="1" applyAlignment="1">
      <alignment horizontal="right" vertical="center" wrapText="1"/>
    </xf>
    <xf numFmtId="0" fontId="2" fillId="15" borderId="23" xfId="0" applyFont="1" applyFill="1" applyBorder="1" applyAlignment="1">
      <alignment vertical="center"/>
    </xf>
    <xf numFmtId="167" fontId="2" fillId="15" borderId="13" xfId="1" applyNumberFormat="1" applyFont="1" applyFill="1" applyBorder="1" applyAlignment="1">
      <alignment horizontal="right" vertical="center"/>
    </xf>
    <xf numFmtId="0" fontId="2" fillId="15" borderId="29" xfId="0" applyFont="1" applyFill="1" applyBorder="1" applyAlignment="1">
      <alignment vertical="center"/>
    </xf>
    <xf numFmtId="0" fontId="2" fillId="15" borderId="29" xfId="0" quotePrefix="1" applyFont="1" applyFill="1" applyBorder="1" applyAlignment="1">
      <alignment horizontal="right" vertical="center"/>
    </xf>
    <xf numFmtId="3" fontId="2" fillId="15" borderId="29" xfId="0" applyNumberFormat="1" applyFont="1" applyFill="1" applyBorder="1" applyAlignment="1">
      <alignment vertical="center"/>
    </xf>
    <xf numFmtId="9" fontId="2" fillId="15" borderId="23" xfId="1" applyFont="1" applyFill="1" applyBorder="1" applyAlignment="1">
      <alignment vertical="center"/>
    </xf>
    <xf numFmtId="3" fontId="56" fillId="15" borderId="77" xfId="0" applyNumberFormat="1" applyFont="1" applyFill="1" applyBorder="1" applyAlignment="1">
      <alignment vertical="center"/>
    </xf>
    <xf numFmtId="4" fontId="56" fillId="15" borderId="80" xfId="0" applyNumberFormat="1" applyFont="1" applyFill="1" applyBorder="1" applyAlignment="1">
      <alignment vertical="center"/>
    </xf>
    <xf numFmtId="1" fontId="70" fillId="15" borderId="10" xfId="0" applyNumberFormat="1" applyFont="1" applyFill="1" applyBorder="1" applyAlignment="1">
      <alignment vertical="center"/>
    </xf>
    <xf numFmtId="9" fontId="56" fillId="12" borderId="40" xfId="1" quotePrefix="1" applyFont="1" applyFill="1" applyBorder="1" applyAlignment="1">
      <alignment horizontal="right" vertical="center"/>
    </xf>
    <xf numFmtId="10" fontId="2" fillId="12" borderId="13" xfId="0" applyNumberFormat="1" applyFont="1" applyFill="1" applyBorder="1" applyAlignment="1">
      <alignment horizontal="right" vertical="center"/>
    </xf>
    <xf numFmtId="0" fontId="10" fillId="12" borderId="10" xfId="0" quotePrefix="1" applyFont="1" applyFill="1" applyBorder="1" applyAlignment="1">
      <alignment horizontal="right" vertical="center" wrapText="1"/>
    </xf>
    <xf numFmtId="1" fontId="10" fillId="15" borderId="10" xfId="0" applyNumberFormat="1" applyFont="1" applyFill="1" applyBorder="1" applyAlignment="1">
      <alignment vertical="center"/>
    </xf>
    <xf numFmtId="0" fontId="10" fillId="15" borderId="23" xfId="0" applyFont="1" applyFill="1" applyBorder="1" applyAlignment="1">
      <alignment vertical="center"/>
    </xf>
    <xf numFmtId="0" fontId="10" fillId="15" borderId="7" xfId="0" applyFont="1" applyFill="1" applyBorder="1" applyAlignment="1">
      <alignment vertical="center"/>
    </xf>
    <xf numFmtId="9" fontId="10" fillId="15" borderId="65" xfId="0" quotePrefix="1" applyNumberFormat="1" applyFont="1" applyFill="1" applyBorder="1" applyAlignment="1">
      <alignment horizontal="right" vertical="center"/>
    </xf>
    <xf numFmtId="1" fontId="2" fillId="15" borderId="65" xfId="1" applyNumberFormat="1" applyFont="1" applyFill="1" applyBorder="1" applyAlignment="1">
      <alignment vertical="center"/>
    </xf>
    <xf numFmtId="1" fontId="2" fillId="2" borderId="65" xfId="1" applyNumberFormat="1" applyFont="1" applyFill="1" applyBorder="1" applyAlignment="1">
      <alignment vertical="center"/>
    </xf>
    <xf numFmtId="0" fontId="66" fillId="15" borderId="69" xfId="0" applyFont="1" applyFill="1" applyBorder="1" applyAlignment="1">
      <alignment vertical="center"/>
    </xf>
    <xf numFmtId="0" fontId="53" fillId="0" borderId="15" xfId="0" applyFont="1" applyBorder="1" applyAlignment="1">
      <alignment vertical="center"/>
    </xf>
    <xf numFmtId="9" fontId="2" fillId="12" borderId="26" xfId="1" quotePrefix="1" applyFont="1" applyFill="1" applyBorder="1" applyAlignment="1">
      <alignment horizontal="right" vertical="center"/>
    </xf>
    <xf numFmtId="1" fontId="2" fillId="15" borderId="37" xfId="1" applyNumberFormat="1" applyFont="1" applyFill="1" applyBorder="1" applyAlignment="1">
      <alignment horizontal="right" vertical="center"/>
    </xf>
    <xf numFmtId="0" fontId="10" fillId="0" borderId="62" xfId="0" applyFont="1" applyBorder="1" applyAlignment="1">
      <alignment vertical="center" wrapText="1"/>
    </xf>
    <xf numFmtId="0" fontId="10" fillId="2" borderId="114" xfId="0" applyFont="1" applyFill="1" applyBorder="1" applyAlignment="1">
      <alignment vertical="center" wrapText="1"/>
    </xf>
    <xf numFmtId="0" fontId="10" fillId="0" borderId="68" xfId="0" applyFont="1" applyBorder="1" applyAlignment="1">
      <alignment vertical="center" wrapText="1"/>
    </xf>
    <xf numFmtId="0" fontId="10" fillId="0" borderId="143" xfId="0" applyFont="1" applyBorder="1" applyAlignment="1">
      <alignment vertical="center" wrapText="1"/>
    </xf>
    <xf numFmtId="0" fontId="10" fillId="2" borderId="122" xfId="0" applyFont="1" applyFill="1" applyBorder="1" applyAlignment="1">
      <alignment vertical="center" wrapText="1"/>
    </xf>
    <xf numFmtId="0" fontId="10" fillId="2" borderId="143" xfId="0" applyFont="1" applyFill="1" applyBorder="1" applyAlignment="1">
      <alignment vertical="center" wrapText="1"/>
    </xf>
    <xf numFmtId="0" fontId="66" fillId="2" borderId="143" xfId="0" applyFont="1" applyFill="1" applyBorder="1" applyAlignment="1">
      <alignment vertical="center" wrapText="1"/>
    </xf>
    <xf numFmtId="0" fontId="10" fillId="2" borderId="62" xfId="0" applyFont="1" applyFill="1" applyBorder="1" applyAlignment="1">
      <alignment vertical="center" wrapText="1"/>
    </xf>
    <xf numFmtId="0" fontId="66" fillId="2" borderId="62" xfId="0" applyFont="1" applyFill="1" applyBorder="1" applyAlignment="1">
      <alignment vertical="center" wrapText="1"/>
    </xf>
    <xf numFmtId="0" fontId="10" fillId="0" borderId="132" xfId="0" applyFont="1" applyBorder="1" applyAlignment="1">
      <alignment vertical="center" wrapText="1"/>
    </xf>
    <xf numFmtId="0" fontId="10" fillId="0" borderId="158" xfId="0" applyFont="1" applyBorder="1" applyAlignment="1">
      <alignment vertical="center" wrapText="1"/>
    </xf>
    <xf numFmtId="0" fontId="66" fillId="0" borderId="126" xfId="0" applyFont="1" applyBorder="1" applyAlignment="1">
      <alignment horizontal="left" vertical="center" wrapText="1"/>
    </xf>
    <xf numFmtId="0" fontId="66" fillId="0" borderId="162" xfId="0" applyFont="1" applyBorder="1" applyAlignment="1">
      <alignment horizontal="left" vertical="center" wrapText="1"/>
    </xf>
    <xf numFmtId="0" fontId="10" fillId="2" borderId="87" xfId="0" applyFont="1" applyFill="1" applyBorder="1" applyAlignment="1">
      <alignment vertical="center" wrapText="1"/>
    </xf>
    <xf numFmtId="0" fontId="10" fillId="2" borderId="64" xfId="0" applyFont="1" applyFill="1" applyBorder="1" applyAlignment="1">
      <alignment vertical="center" wrapText="1"/>
    </xf>
    <xf numFmtId="3" fontId="10" fillId="15" borderId="23" xfId="0" applyNumberFormat="1" applyFont="1" applyFill="1" applyBorder="1" applyAlignment="1">
      <alignment vertical="center"/>
    </xf>
    <xf numFmtId="0" fontId="10" fillId="15" borderId="29" xfId="1" applyNumberFormat="1" applyFont="1" applyFill="1" applyBorder="1" applyAlignment="1">
      <alignment horizontal="right" vertical="center"/>
    </xf>
    <xf numFmtId="2" fontId="2" fillId="15" borderId="13" xfId="0" applyNumberFormat="1" applyFont="1" applyFill="1" applyBorder="1" applyAlignment="1">
      <alignment vertical="center"/>
    </xf>
    <xf numFmtId="164" fontId="2" fillId="15" borderId="29" xfId="0" applyNumberFormat="1" applyFont="1" applyFill="1" applyBorder="1" applyAlignment="1">
      <alignment vertical="center"/>
    </xf>
    <xf numFmtId="0" fontId="10" fillId="15" borderId="37" xfId="0" applyFont="1" applyFill="1" applyBorder="1" applyAlignment="1">
      <alignment vertical="center"/>
    </xf>
    <xf numFmtId="1" fontId="2" fillId="15" borderId="13" xfId="0" applyNumberFormat="1" applyFont="1" applyFill="1" applyBorder="1" applyAlignment="1">
      <alignment vertical="center"/>
    </xf>
    <xf numFmtId="166" fontId="2" fillId="15" borderId="29" xfId="0" applyNumberFormat="1" applyFont="1" applyFill="1" applyBorder="1" applyAlignment="1">
      <alignment vertical="center"/>
    </xf>
    <xf numFmtId="1" fontId="10" fillId="12" borderId="10" xfId="0" quotePrefix="1" applyNumberFormat="1" applyFont="1" applyFill="1" applyBorder="1" applyAlignment="1">
      <alignment horizontal="right" vertical="center"/>
    </xf>
    <xf numFmtId="1" fontId="2" fillId="15" borderId="37" xfId="1" applyNumberFormat="1" applyFont="1" applyFill="1" applyBorder="1" applyAlignment="1">
      <alignment vertical="center"/>
    </xf>
    <xf numFmtId="1" fontId="2" fillId="15" borderId="10" xfId="1" applyNumberFormat="1" applyFont="1" applyFill="1" applyBorder="1" applyAlignment="1">
      <alignment vertical="center"/>
    </xf>
    <xf numFmtId="1" fontId="2" fillId="15" borderId="29" xfId="1" applyNumberFormat="1" applyFont="1" applyFill="1" applyBorder="1" applyAlignment="1">
      <alignment vertical="center"/>
    </xf>
    <xf numFmtId="0" fontId="2" fillId="15" borderId="37" xfId="1" applyNumberFormat="1" applyFont="1" applyFill="1" applyBorder="1" applyAlignment="1">
      <alignment horizontal="right" vertical="center"/>
    </xf>
    <xf numFmtId="0" fontId="110" fillId="0" borderId="0" xfId="0" applyFont="1" applyAlignment="1">
      <alignment horizontal="center" vertical="center"/>
    </xf>
    <xf numFmtId="0" fontId="111" fillId="3" borderId="0" xfId="2" applyFont="1" applyFill="1" applyAlignment="1">
      <alignment horizontal="center" vertical="center"/>
    </xf>
    <xf numFmtId="0" fontId="67" fillId="0" borderId="0" xfId="0" applyFont="1" applyAlignment="1">
      <alignment horizontal="center" vertical="center"/>
    </xf>
    <xf numFmtId="0" fontId="67" fillId="0" borderId="0" xfId="0" applyFont="1"/>
    <xf numFmtId="1" fontId="2" fillId="15" borderId="13" xfId="1" applyNumberFormat="1" applyFont="1" applyFill="1" applyBorder="1" applyAlignment="1">
      <alignment vertical="center"/>
    </xf>
    <xf numFmtId="1" fontId="2" fillId="15" borderId="29" xfId="0" applyNumberFormat="1" applyFont="1" applyFill="1" applyBorder="1" applyAlignment="1">
      <alignment vertical="center"/>
    </xf>
    <xf numFmtId="0" fontId="112" fillId="0" borderId="7" xfId="0" applyFont="1" applyBorder="1"/>
    <xf numFmtId="0" fontId="110" fillId="0" borderId="0" xfId="0" applyFont="1"/>
    <xf numFmtId="0" fontId="111" fillId="3" borderId="38" xfId="2" applyFont="1" applyFill="1" applyBorder="1"/>
    <xf numFmtId="0" fontId="67" fillId="0" borderId="0" xfId="0" applyFont="1" applyAlignment="1">
      <alignment horizontal="center"/>
    </xf>
    <xf numFmtId="0" fontId="111" fillId="3" borderId="38" xfId="2" applyFont="1" applyFill="1" applyBorder="1" applyAlignment="1">
      <alignment horizontal="center"/>
    </xf>
    <xf numFmtId="0" fontId="80" fillId="12" borderId="0" xfId="2" applyFont="1" applyFill="1" applyAlignment="1">
      <alignment horizontal="center"/>
    </xf>
    <xf numFmtId="0" fontId="113" fillId="12" borderId="0" xfId="0" applyFont="1" applyFill="1" applyAlignment="1">
      <alignment horizontal="center"/>
    </xf>
    <xf numFmtId="0" fontId="113" fillId="13" borderId="0" xfId="0" applyFont="1" applyFill="1" applyAlignment="1">
      <alignment horizontal="center"/>
    </xf>
    <xf numFmtId="0" fontId="114" fillId="13" borderId="0" xfId="2" applyFont="1" applyFill="1" applyAlignment="1">
      <alignment horizontal="center"/>
    </xf>
    <xf numFmtId="0" fontId="18" fillId="12" borderId="0" xfId="0" applyFont="1" applyFill="1" applyAlignment="1">
      <alignment horizontal="center" vertical="center"/>
    </xf>
    <xf numFmtId="0" fontId="18" fillId="12" borderId="0" xfId="0" applyFont="1" applyFill="1" applyAlignment="1">
      <alignment horizontal="center"/>
    </xf>
    <xf numFmtId="0" fontId="115" fillId="12" borderId="0" xfId="2" applyFont="1" applyFill="1" applyAlignment="1">
      <alignment horizontal="center"/>
    </xf>
    <xf numFmtId="0" fontId="116" fillId="12" borderId="0" xfId="0" applyFont="1" applyFill="1" applyAlignment="1">
      <alignment horizontal="center"/>
    </xf>
    <xf numFmtId="0" fontId="117" fillId="12" borderId="0" xfId="0" applyFont="1" applyFill="1" applyAlignment="1">
      <alignment horizontal="center"/>
    </xf>
    <xf numFmtId="0" fontId="114" fillId="13" borderId="0" xfId="2" applyFont="1" applyFill="1" applyBorder="1" applyAlignment="1">
      <alignment horizontal="center"/>
    </xf>
    <xf numFmtId="0" fontId="117" fillId="12" borderId="0" xfId="0" applyFont="1" applyFill="1" applyAlignment="1">
      <alignment horizontal="center" vertical="center"/>
    </xf>
    <xf numFmtId="0" fontId="114" fillId="13" borderId="0" xfId="2" applyFont="1" applyFill="1" applyAlignment="1">
      <alignment horizontal="center" vertical="center"/>
    </xf>
    <xf numFmtId="0" fontId="80" fillId="12" borderId="0" xfId="2" applyFont="1" applyFill="1" applyBorder="1" applyAlignment="1">
      <alignment horizontal="center"/>
    </xf>
    <xf numFmtId="0" fontId="25" fillId="12" borderId="120" xfId="0" applyFont="1" applyFill="1" applyBorder="1" applyAlignment="1">
      <alignment horizontal="center" vertical="center"/>
    </xf>
    <xf numFmtId="0" fontId="53" fillId="7" borderId="66" xfId="0" quotePrefix="1" applyFont="1" applyFill="1" applyBorder="1" applyAlignment="1">
      <alignment horizontal="left" vertical="center" wrapText="1" indent="2"/>
    </xf>
    <xf numFmtId="0" fontId="2" fillId="15" borderId="23" xfId="0" quotePrefix="1" applyFont="1" applyFill="1" applyBorder="1" applyAlignment="1">
      <alignment horizontal="right" vertical="center" wrapText="1"/>
    </xf>
    <xf numFmtId="3" fontId="2" fillId="15" borderId="10" xfId="0" applyNumberFormat="1" applyFont="1" applyFill="1" applyBorder="1"/>
    <xf numFmtId="3" fontId="2" fillId="15" borderId="13" xfId="0" applyNumberFormat="1" applyFont="1" applyFill="1" applyBorder="1"/>
    <xf numFmtId="0" fontId="89" fillId="2" borderId="0" xfId="0" applyFont="1" applyFill="1" applyAlignment="1">
      <alignment vertical="center" wrapText="1"/>
    </xf>
    <xf numFmtId="9" fontId="2" fillId="15" borderId="48" xfId="1" applyFont="1" applyFill="1" applyBorder="1" applyAlignment="1">
      <alignment vertical="center"/>
    </xf>
    <xf numFmtId="3" fontId="2" fillId="2" borderId="29" xfId="0" applyNumberFormat="1" applyFont="1" applyFill="1" applyBorder="1" applyAlignment="1">
      <alignment vertical="center"/>
    </xf>
    <xf numFmtId="2" fontId="2" fillId="15" borderId="2" xfId="0" applyNumberFormat="1" applyFont="1" applyFill="1" applyBorder="1" applyAlignment="1">
      <alignment vertical="center"/>
    </xf>
    <xf numFmtId="9" fontId="2" fillId="15" borderId="165" xfId="1" applyFont="1" applyFill="1" applyBorder="1" applyAlignment="1">
      <alignment vertical="center"/>
    </xf>
    <xf numFmtId="9" fontId="2" fillId="15" borderId="13" xfId="1" applyFont="1" applyFill="1" applyBorder="1" applyAlignment="1">
      <alignment vertical="center"/>
    </xf>
    <xf numFmtId="0" fontId="66" fillId="15" borderId="23" xfId="0" applyFont="1" applyFill="1" applyBorder="1" applyAlignment="1">
      <alignment vertical="center"/>
    </xf>
    <xf numFmtId="0" fontId="66" fillId="15" borderId="46" xfId="0" applyFont="1" applyFill="1" applyBorder="1"/>
    <xf numFmtId="0" fontId="118" fillId="0" borderId="0" xfId="0" applyFont="1"/>
    <xf numFmtId="0" fontId="0" fillId="0" borderId="120" xfId="0" applyBorder="1" applyAlignment="1">
      <alignment vertical="center"/>
    </xf>
    <xf numFmtId="1" fontId="2" fillId="15" borderId="10" xfId="0" applyNumberFormat="1" applyFont="1" applyFill="1" applyBorder="1" applyAlignment="1">
      <alignment vertical="center"/>
    </xf>
    <xf numFmtId="1" fontId="2" fillId="2" borderId="10" xfId="0" applyNumberFormat="1" applyFont="1" applyFill="1" applyBorder="1" applyAlignment="1">
      <alignment horizontal="right" vertical="center"/>
    </xf>
    <xf numFmtId="1" fontId="2" fillId="2" borderId="13" xfId="0" applyNumberFormat="1" applyFont="1" applyFill="1" applyBorder="1" applyAlignment="1">
      <alignment horizontal="right" vertical="center"/>
    </xf>
    <xf numFmtId="3" fontId="70" fillId="15" borderId="16" xfId="0" applyNumberFormat="1" applyFont="1" applyFill="1" applyBorder="1" applyAlignment="1">
      <alignment vertical="center"/>
    </xf>
    <xf numFmtId="1" fontId="2" fillId="15" borderId="29" xfId="0" applyNumberFormat="1" applyFont="1" applyFill="1" applyBorder="1" applyAlignment="1">
      <alignment horizontal="right" vertical="center"/>
    </xf>
    <xf numFmtId="0" fontId="9" fillId="3" borderId="120" xfId="0" applyFont="1" applyFill="1" applyBorder="1" applyAlignment="1">
      <alignment vertical="center"/>
    </xf>
    <xf numFmtId="0" fontId="66" fillId="0" borderId="143" xfId="0" applyFont="1" applyBorder="1" applyAlignment="1">
      <alignment horizontal="center" vertical="center" wrapText="1"/>
    </xf>
    <xf numFmtId="0" fontId="66" fillId="0" borderId="144" xfId="0" applyFont="1" applyBorder="1" applyAlignment="1">
      <alignment horizontal="center" vertical="center" wrapText="1"/>
    </xf>
    <xf numFmtId="0" fontId="66" fillId="2" borderId="63" xfId="0" applyFont="1" applyFill="1" applyBorder="1" applyAlignment="1">
      <alignment vertical="center" wrapText="1"/>
    </xf>
    <xf numFmtId="0" fontId="2" fillId="2" borderId="19"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28" fillId="2" borderId="0" xfId="0" applyFont="1" applyFill="1"/>
    <xf numFmtId="0" fontId="115" fillId="12" borderId="0" xfId="2" applyFont="1" applyFill="1" applyAlignment="1">
      <alignment horizontal="center" vertical="center"/>
    </xf>
    <xf numFmtId="0" fontId="115" fillId="12" borderId="0" xfId="2" applyFont="1" applyFill="1" applyBorder="1" applyAlignment="1">
      <alignment horizontal="center" vertical="center"/>
    </xf>
    <xf numFmtId="0" fontId="109" fillId="12" borderId="0" xfId="2" applyFont="1" applyFill="1" applyAlignment="1">
      <alignment horizontal="center" vertical="center"/>
    </xf>
    <xf numFmtId="0" fontId="109" fillId="12" borderId="50" xfId="2" applyFont="1" applyFill="1" applyBorder="1" applyAlignment="1">
      <alignment horizontal="center" vertical="center"/>
    </xf>
    <xf numFmtId="0" fontId="0" fillId="10" borderId="51" xfId="0" applyFill="1" applyBorder="1"/>
    <xf numFmtId="0" fontId="10" fillId="0" borderId="15" xfId="0" applyFont="1" applyBorder="1" applyAlignment="1">
      <alignment vertical="center" wrapText="1"/>
    </xf>
    <xf numFmtId="0" fontId="30" fillId="0" borderId="50" xfId="0" applyFont="1" applyBorder="1" applyAlignment="1">
      <alignment vertical="center" wrapText="1"/>
    </xf>
    <xf numFmtId="1" fontId="70" fillId="2" borderId="13" xfId="0" applyNumberFormat="1" applyFont="1" applyFill="1" applyBorder="1" applyAlignment="1">
      <alignment vertical="center"/>
    </xf>
    <xf numFmtId="1" fontId="70" fillId="15" borderId="13" xfId="0" applyNumberFormat="1" applyFont="1" applyFill="1" applyBorder="1" applyAlignment="1">
      <alignment vertical="center"/>
    </xf>
    <xf numFmtId="0" fontId="80" fillId="13" borderId="0" xfId="4" applyFill="1" applyAlignment="1">
      <alignment horizontal="center" vertical="center" wrapText="1"/>
    </xf>
    <xf numFmtId="0" fontId="80" fillId="12" borderId="0" xfId="4" applyFill="1">
      <alignment vertical="center" wrapText="1"/>
    </xf>
    <xf numFmtId="0" fontId="25" fillId="0" borderId="0" xfId="0" applyFont="1" applyAlignment="1">
      <alignment horizontal="center" vertical="center"/>
    </xf>
    <xf numFmtId="0" fontId="80" fillId="2" borderId="0" xfId="4" applyFill="1" applyAlignment="1">
      <alignment horizontal="center" vertical="center" wrapText="1"/>
    </xf>
    <xf numFmtId="0" fontId="80" fillId="11" borderId="48" xfId="4" applyFill="1" applyBorder="1" applyAlignment="1">
      <alignment horizontal="center" vertical="center" wrapText="1"/>
    </xf>
    <xf numFmtId="0" fontId="119" fillId="9" borderId="0" xfId="0" applyFont="1" applyFill="1"/>
    <xf numFmtId="0" fontId="120" fillId="2" borderId="89" xfId="0" applyFont="1" applyFill="1" applyBorder="1"/>
    <xf numFmtId="0" fontId="121" fillId="0" borderId="0" xfId="0" applyFont="1"/>
    <xf numFmtId="0" fontId="119" fillId="8" borderId="91" xfId="0" applyFont="1" applyFill="1" applyBorder="1"/>
    <xf numFmtId="0" fontId="122" fillId="0" borderId="89" xfId="0" applyFont="1" applyBorder="1"/>
    <xf numFmtId="0" fontId="123" fillId="0" borderId="7" xfId="0" applyFont="1" applyBorder="1"/>
    <xf numFmtId="0" fontId="117" fillId="0" borderId="0" xfId="0" applyFont="1"/>
    <xf numFmtId="0" fontId="114" fillId="3" borderId="120" xfId="2" applyFont="1" applyFill="1" applyBorder="1"/>
    <xf numFmtId="0" fontId="80" fillId="0" borderId="0" xfId="4" applyFill="1" applyAlignment="1">
      <alignment horizontal="center" vertical="center" wrapText="1"/>
    </xf>
    <xf numFmtId="0" fontId="80" fillId="3" borderId="120" xfId="4" applyFill="1" applyBorder="1" applyAlignment="1">
      <alignment horizontal="center" vertical="center" wrapText="1"/>
    </xf>
    <xf numFmtId="0" fontId="117" fillId="0" borderId="0" xfId="0" applyFont="1" applyAlignment="1">
      <alignment horizontal="center"/>
    </xf>
    <xf numFmtId="0" fontId="114" fillId="3" borderId="38" xfId="2" applyFont="1" applyFill="1" applyBorder="1" applyAlignment="1">
      <alignment horizontal="center"/>
    </xf>
    <xf numFmtId="0" fontId="124" fillId="12" borderId="0" xfId="2" applyFont="1" applyFill="1" applyAlignment="1">
      <alignment horizontal="center"/>
    </xf>
    <xf numFmtId="0" fontId="67" fillId="2" borderId="0" xfId="0" applyFont="1" applyFill="1"/>
    <xf numFmtId="0" fontId="2" fillId="15" borderId="23" xfId="1" quotePrefix="1" applyNumberFormat="1" applyFont="1" applyFill="1" applyBorder="1" applyAlignment="1">
      <alignment horizontal="right" vertical="center"/>
    </xf>
    <xf numFmtId="1" fontId="70" fillId="2" borderId="13" xfId="0" applyNumberFormat="1" applyFont="1" applyFill="1" applyBorder="1" applyAlignment="1">
      <alignment horizontal="right" vertical="center"/>
    </xf>
    <xf numFmtId="3" fontId="70" fillId="2" borderId="16" xfId="0" applyNumberFormat="1" applyFont="1" applyFill="1" applyBorder="1" applyAlignment="1">
      <alignment horizontal="right" vertical="center"/>
    </xf>
    <xf numFmtId="0" fontId="53" fillId="0" borderId="29" xfId="0" applyFont="1" applyBorder="1" applyAlignment="1">
      <alignment horizontal="right" vertical="center"/>
    </xf>
    <xf numFmtId="9" fontId="10" fillId="12" borderId="26" xfId="1" applyFont="1" applyFill="1" applyBorder="1" applyAlignment="1">
      <alignment horizontal="right" vertical="center"/>
    </xf>
    <xf numFmtId="0" fontId="10" fillId="0" borderId="18" xfId="0" applyFont="1" applyBorder="1" applyAlignment="1">
      <alignment horizontal="left" vertical="center" wrapText="1"/>
    </xf>
    <xf numFmtId="0" fontId="10" fillId="15" borderId="13" xfId="0" quotePrefix="1" applyFont="1" applyFill="1" applyBorder="1" applyAlignment="1">
      <alignment horizontal="right" vertical="center"/>
    </xf>
    <xf numFmtId="1" fontId="10" fillId="2" borderId="69" xfId="0" applyNumberFormat="1" applyFont="1" applyFill="1" applyBorder="1" applyAlignment="1">
      <alignment vertical="center"/>
    </xf>
    <xf numFmtId="1" fontId="10" fillId="15" borderId="13" xfId="0" applyNumberFormat="1" applyFont="1" applyFill="1" applyBorder="1" applyAlignment="1">
      <alignment vertical="center"/>
    </xf>
    <xf numFmtId="1" fontId="10" fillId="15" borderId="69" xfId="0" applyNumberFormat="1" applyFont="1" applyFill="1" applyBorder="1" applyAlignment="1">
      <alignment vertical="center"/>
    </xf>
    <xf numFmtId="9" fontId="2" fillId="12" borderId="69" xfId="1" applyFont="1" applyFill="1" applyBorder="1" applyAlignment="1">
      <alignment vertical="center"/>
    </xf>
    <xf numFmtId="3" fontId="2" fillId="0" borderId="169" xfId="0" applyNumberFormat="1" applyFont="1" applyBorder="1" applyAlignment="1">
      <alignment vertical="center"/>
    </xf>
    <xf numFmtId="3" fontId="2" fillId="0" borderId="169" xfId="0" applyNumberFormat="1" applyFont="1" applyBorder="1" applyAlignment="1">
      <alignment horizontal="right" vertical="center"/>
    </xf>
    <xf numFmtId="0" fontId="9" fillId="3" borderId="170" xfId="0" applyFont="1" applyFill="1" applyBorder="1" applyAlignment="1">
      <alignment vertical="center"/>
    </xf>
    <xf numFmtId="0" fontId="10" fillId="0" borderId="111" xfId="0" applyFont="1" applyBorder="1" applyAlignment="1">
      <alignment vertical="center" wrapText="1"/>
    </xf>
    <xf numFmtId="3" fontId="56" fillId="15" borderId="21" xfId="0" applyNumberFormat="1" applyFont="1" applyFill="1" applyBorder="1" applyAlignment="1">
      <alignment vertical="center"/>
    </xf>
    <xf numFmtId="3" fontId="56" fillId="15" borderId="40" xfId="0" applyNumberFormat="1" applyFont="1" applyFill="1" applyBorder="1" applyAlignment="1">
      <alignment vertical="center"/>
    </xf>
    <xf numFmtId="3" fontId="56" fillId="0" borderId="21" xfId="0" applyNumberFormat="1" applyFont="1" applyBorder="1" applyAlignment="1">
      <alignment horizontal="right" vertical="center"/>
    </xf>
    <xf numFmtId="3" fontId="56" fillId="0" borderId="85" xfId="0" applyNumberFormat="1" applyFont="1" applyBorder="1" applyAlignment="1">
      <alignment horizontal="right" vertical="center"/>
    </xf>
    <xf numFmtId="0" fontId="10" fillId="2" borderId="12" xfId="0" applyFont="1" applyFill="1" applyBorder="1" applyAlignment="1">
      <alignment vertical="center"/>
    </xf>
    <xf numFmtId="0" fontId="66" fillId="2" borderId="0" xfId="0" applyFont="1" applyFill="1" applyAlignment="1">
      <alignment horizontal="left" vertical="center" wrapText="1"/>
    </xf>
    <xf numFmtId="0" fontId="66" fillId="0" borderId="132" xfId="0" applyFont="1" applyBorder="1" applyAlignment="1">
      <alignment horizontal="center" vertical="center" wrapText="1"/>
    </xf>
    <xf numFmtId="0" fontId="66" fillId="0" borderId="155" xfId="0" applyFont="1" applyBorder="1" applyAlignment="1">
      <alignment horizontal="center" vertical="center" wrapText="1"/>
    </xf>
    <xf numFmtId="0" fontId="66" fillId="0" borderId="62" xfId="0" applyFont="1" applyBorder="1" applyAlignment="1">
      <alignment horizontal="center" vertical="center" wrapText="1"/>
    </xf>
    <xf numFmtId="0" fontId="66" fillId="0" borderId="64" xfId="0" applyFont="1" applyBorder="1" applyAlignment="1">
      <alignment horizontal="center" vertical="center" wrapText="1"/>
    </xf>
    <xf numFmtId="3" fontId="2" fillId="2" borderId="29" xfId="0" quotePrefix="1" applyNumberFormat="1" applyFont="1" applyFill="1" applyBorder="1" applyAlignment="1">
      <alignment horizontal="right" vertical="center"/>
    </xf>
    <xf numFmtId="9" fontId="2" fillId="15" borderId="26" xfId="1" quotePrefix="1" applyFont="1" applyFill="1" applyBorder="1" applyAlignment="1">
      <alignment horizontal="right" vertical="center"/>
    </xf>
    <xf numFmtId="1" fontId="2" fillId="15" borderId="10" xfId="0" quotePrefix="1" applyNumberFormat="1" applyFont="1" applyFill="1" applyBorder="1" applyAlignment="1">
      <alignment horizontal="right" vertical="center"/>
    </xf>
    <xf numFmtId="1" fontId="2" fillId="0" borderId="10" xfId="0" quotePrefix="1" applyNumberFormat="1" applyFont="1" applyBorder="1" applyAlignment="1">
      <alignment horizontal="right" vertical="center"/>
    </xf>
    <xf numFmtId="9" fontId="87" fillId="15" borderId="69" xfId="1" applyFont="1" applyFill="1" applyBorder="1" applyAlignment="1">
      <alignment vertical="center"/>
    </xf>
    <xf numFmtId="0" fontId="47" fillId="2" borderId="7" xfId="0" applyFont="1" applyFill="1" applyBorder="1" applyAlignment="1">
      <alignment vertical="center"/>
    </xf>
    <xf numFmtId="3" fontId="70" fillId="2" borderId="16" xfId="0" quotePrefix="1" applyNumberFormat="1" applyFont="1" applyFill="1" applyBorder="1" applyAlignment="1">
      <alignment horizontal="right" vertical="center"/>
    </xf>
    <xf numFmtId="168" fontId="87" fillId="2" borderId="69" xfId="3" applyNumberFormat="1" applyFont="1" applyFill="1" applyBorder="1" applyAlignment="1">
      <alignment vertical="center"/>
    </xf>
    <xf numFmtId="0" fontId="2" fillId="0" borderId="88" xfId="0" quotePrefix="1" applyFont="1" applyBorder="1" applyAlignment="1">
      <alignment vertical="center"/>
    </xf>
    <xf numFmtId="0" fontId="2" fillId="0" borderId="69" xfId="0" applyFont="1" applyBorder="1" applyAlignment="1">
      <alignment horizontal="right" vertical="center"/>
    </xf>
    <xf numFmtId="3" fontId="2" fillId="17" borderId="173" xfId="0" applyNumberFormat="1" applyFont="1" applyFill="1" applyBorder="1" applyAlignment="1">
      <alignment vertical="center"/>
    </xf>
    <xf numFmtId="9" fontId="2" fillId="12" borderId="69" xfId="1" applyFont="1" applyFill="1" applyBorder="1" applyAlignment="1">
      <alignment horizontal="right" vertical="center"/>
    </xf>
    <xf numFmtId="3" fontId="2" fillId="16" borderId="173" xfId="0" applyNumberFormat="1" applyFont="1" applyFill="1" applyBorder="1" applyAlignment="1">
      <alignment vertical="center"/>
    </xf>
    <xf numFmtId="165" fontId="2" fillId="0" borderId="69" xfId="0" applyNumberFormat="1" applyFont="1" applyBorder="1" applyAlignment="1">
      <alignment horizontal="right" vertical="center"/>
    </xf>
    <xf numFmtId="0" fontId="39" fillId="0" borderId="71" xfId="0" applyFont="1" applyBorder="1" applyAlignment="1">
      <alignment vertical="center"/>
    </xf>
    <xf numFmtId="0" fontId="61" fillId="0" borderId="71" xfId="0" applyFont="1" applyBorder="1" applyAlignment="1">
      <alignment horizontal="center" vertical="center" wrapText="1"/>
    </xf>
    <xf numFmtId="1" fontId="81" fillId="2" borderId="120" xfId="0" quotePrefix="1" applyNumberFormat="1" applyFont="1" applyFill="1" applyBorder="1" applyAlignment="1">
      <alignment horizontal="right" vertical="center"/>
    </xf>
    <xf numFmtId="0" fontId="81" fillId="2" borderId="120" xfId="0" quotePrefix="1" applyFont="1" applyFill="1" applyBorder="1" applyAlignment="1">
      <alignment horizontal="right" vertical="center"/>
    </xf>
    <xf numFmtId="0" fontId="81" fillId="2" borderId="13" xfId="0" applyFont="1" applyFill="1" applyBorder="1" applyAlignment="1">
      <alignment horizontal="right" vertical="center"/>
    </xf>
    <xf numFmtId="1" fontId="81" fillId="2" borderId="13" xfId="0" quotePrefix="1" applyNumberFormat="1" applyFont="1" applyFill="1" applyBorder="1" applyAlignment="1">
      <alignment horizontal="right" vertical="center"/>
    </xf>
    <xf numFmtId="3" fontId="70" fillId="15" borderId="13" xfId="0" applyNumberFormat="1" applyFont="1" applyFill="1" applyBorder="1" applyAlignment="1">
      <alignment vertical="center"/>
    </xf>
    <xf numFmtId="1" fontId="81" fillId="2" borderId="0" xfId="0" quotePrefix="1" applyNumberFormat="1" applyFont="1" applyFill="1" applyAlignment="1">
      <alignment horizontal="right" vertical="center"/>
    </xf>
    <xf numFmtId="1" fontId="10" fillId="2" borderId="13" xfId="0" quotePrefix="1" applyNumberFormat="1" applyFont="1" applyFill="1" applyBorder="1" applyAlignment="1">
      <alignment horizontal="right" vertical="center"/>
    </xf>
    <xf numFmtId="1" fontId="10" fillId="2" borderId="119" xfId="0" quotePrefix="1" applyNumberFormat="1" applyFont="1" applyFill="1" applyBorder="1" applyAlignment="1">
      <alignment horizontal="right" vertical="center"/>
    </xf>
    <xf numFmtId="1" fontId="10" fillId="2" borderId="69" xfId="0" quotePrefix="1" applyNumberFormat="1" applyFont="1" applyFill="1" applyBorder="1" applyAlignment="1">
      <alignment horizontal="right" vertical="center"/>
    </xf>
    <xf numFmtId="0" fontId="66" fillId="2" borderId="0" xfId="0" applyFont="1" applyFill="1" applyAlignment="1">
      <alignment vertical="center" wrapText="1"/>
    </xf>
    <xf numFmtId="0" fontId="10" fillId="2" borderId="174" xfId="0" quotePrefix="1" applyFont="1" applyFill="1" applyBorder="1" applyAlignment="1">
      <alignment vertical="center" wrapText="1"/>
    </xf>
    <xf numFmtId="0" fontId="88" fillId="0" borderId="15" xfId="0" quotePrefix="1" applyFont="1" applyBorder="1" applyAlignment="1">
      <alignment vertical="center"/>
    </xf>
    <xf numFmtId="0" fontId="88" fillId="0" borderId="16" xfId="0" applyFont="1" applyBorder="1" applyAlignment="1">
      <alignment horizontal="right" vertical="center"/>
    </xf>
    <xf numFmtId="3" fontId="88" fillId="15" borderId="16" xfId="0" applyNumberFormat="1" applyFont="1" applyFill="1" applyBorder="1" applyAlignment="1">
      <alignment vertical="center"/>
    </xf>
    <xf numFmtId="9" fontId="88" fillId="12" borderId="16" xfId="1" applyFont="1" applyFill="1" applyBorder="1" applyAlignment="1">
      <alignment horizontal="right" vertical="center"/>
    </xf>
    <xf numFmtId="3" fontId="88" fillId="2" borderId="16" xfId="0" applyNumberFormat="1" applyFont="1" applyFill="1" applyBorder="1" applyAlignment="1">
      <alignment vertical="center"/>
    </xf>
    <xf numFmtId="0" fontId="88" fillId="2" borderId="15" xfId="0" quotePrefix="1" applyFont="1" applyFill="1" applyBorder="1" applyAlignment="1">
      <alignment horizontal="left" vertical="center" wrapText="1"/>
    </xf>
    <xf numFmtId="0" fontId="88" fillId="2" borderId="16" xfId="0" applyFont="1" applyFill="1" applyBorder="1" applyAlignment="1">
      <alignment horizontal="right" vertical="center"/>
    </xf>
    <xf numFmtId="0" fontId="88" fillId="2" borderId="13" xfId="0" applyFont="1" applyFill="1" applyBorder="1" applyAlignment="1">
      <alignment horizontal="right" vertical="center"/>
    </xf>
    <xf numFmtId="3" fontId="88" fillId="15" borderId="13" xfId="0" applyNumberFormat="1" applyFont="1" applyFill="1" applyBorder="1" applyAlignment="1">
      <alignment vertical="center"/>
    </xf>
    <xf numFmtId="3" fontId="88" fillId="2" borderId="13" xfId="0" applyNumberFormat="1" applyFont="1" applyFill="1" applyBorder="1" applyAlignment="1">
      <alignment vertical="center"/>
    </xf>
    <xf numFmtId="0" fontId="88" fillId="2" borderId="0" xfId="0" applyFont="1" applyFill="1" applyAlignment="1">
      <alignment horizontal="right" vertical="center"/>
    </xf>
    <xf numFmtId="3" fontId="88" fillId="15" borderId="0" xfId="0" applyNumberFormat="1" applyFont="1" applyFill="1" applyAlignment="1">
      <alignment vertical="center"/>
    </xf>
    <xf numFmtId="3" fontId="88" fillId="2" borderId="0" xfId="0" applyNumberFormat="1" applyFont="1" applyFill="1" applyAlignment="1">
      <alignment vertical="center"/>
    </xf>
    <xf numFmtId="0" fontId="88" fillId="2" borderId="44" xfId="0" applyFont="1" applyFill="1" applyBorder="1" applyAlignment="1">
      <alignment horizontal="right" vertical="center"/>
    </xf>
    <xf numFmtId="0" fontId="88" fillId="2" borderId="88" xfId="0" quotePrefix="1" applyFont="1" applyFill="1" applyBorder="1" applyAlignment="1">
      <alignment horizontal="left" vertical="center" wrapText="1"/>
    </xf>
    <xf numFmtId="0" fontId="88" fillId="2" borderId="120" xfId="0" applyFont="1" applyFill="1" applyBorder="1" applyAlignment="1">
      <alignment horizontal="right" vertical="center"/>
    </xf>
    <xf numFmtId="3" fontId="88" fillId="15" borderId="120" xfId="0" applyNumberFormat="1" applyFont="1" applyFill="1" applyBorder="1" applyAlignment="1">
      <alignment vertical="center"/>
    </xf>
    <xf numFmtId="9" fontId="88" fillId="12" borderId="69" xfId="1" applyFont="1" applyFill="1" applyBorder="1" applyAlignment="1">
      <alignment horizontal="right" vertical="center"/>
    </xf>
    <xf numFmtId="3" fontId="88" fillId="2" borderId="120" xfId="0" applyNumberFormat="1" applyFont="1" applyFill="1" applyBorder="1" applyAlignment="1">
      <alignment vertical="center"/>
    </xf>
    <xf numFmtId="3" fontId="66" fillId="2" borderId="50" xfId="0" applyNumberFormat="1" applyFont="1" applyFill="1" applyBorder="1" applyAlignment="1">
      <alignment horizontal="center"/>
    </xf>
    <xf numFmtId="3" fontId="66" fillId="2" borderId="7" xfId="0" applyNumberFormat="1" applyFont="1" applyFill="1" applyBorder="1" applyAlignment="1">
      <alignment horizontal="center"/>
    </xf>
    <xf numFmtId="0" fontId="87" fillId="2" borderId="0" xfId="0" applyFont="1" applyFill="1" applyAlignment="1">
      <alignment horizontal="center"/>
    </xf>
    <xf numFmtId="0" fontId="87" fillId="2" borderId="48" xfId="0" applyFont="1" applyFill="1" applyBorder="1" applyAlignment="1">
      <alignment horizontal="center"/>
    </xf>
    <xf numFmtId="0" fontId="87" fillId="2" borderId="154" xfId="0" applyFont="1" applyFill="1" applyBorder="1" applyAlignment="1">
      <alignment horizontal="center"/>
    </xf>
    <xf numFmtId="167" fontId="87" fillId="2" borderId="0" xfId="0" applyNumberFormat="1" applyFont="1" applyFill="1" applyAlignment="1">
      <alignment horizontal="center"/>
    </xf>
    <xf numFmtId="9" fontId="87" fillId="2" borderId="0" xfId="1" applyFont="1" applyFill="1" applyAlignment="1">
      <alignment horizontal="center"/>
    </xf>
    <xf numFmtId="9" fontId="87" fillId="2" borderId="48" xfId="1" applyFont="1" applyFill="1" applyBorder="1" applyAlignment="1">
      <alignment horizontal="center"/>
    </xf>
    <xf numFmtId="9" fontId="10" fillId="2" borderId="50" xfId="1" applyFont="1" applyFill="1" applyBorder="1" applyAlignment="1">
      <alignment horizontal="center"/>
    </xf>
    <xf numFmtId="9" fontId="10" fillId="2" borderId="7" xfId="1" applyFont="1" applyFill="1" applyBorder="1" applyAlignment="1">
      <alignment horizontal="center"/>
    </xf>
    <xf numFmtId="0" fontId="9" fillId="5" borderId="2" xfId="0" applyFont="1" applyFill="1" applyBorder="1" applyAlignment="1">
      <alignment horizontal="left" wrapText="1"/>
    </xf>
    <xf numFmtId="0" fontId="9" fillId="5" borderId="2" xfId="0" applyFont="1" applyFill="1" applyBorder="1"/>
    <xf numFmtId="10" fontId="9" fillId="5" borderId="2" xfId="0" applyNumberFormat="1" applyFont="1" applyFill="1" applyBorder="1"/>
    <xf numFmtId="167" fontId="9" fillId="5" borderId="2" xfId="0" applyNumberFormat="1" applyFont="1" applyFill="1" applyBorder="1"/>
    <xf numFmtId="0" fontId="9" fillId="2" borderId="1" xfId="0" applyFont="1" applyFill="1" applyBorder="1" applyAlignment="1">
      <alignment horizontal="left" indent="1"/>
    </xf>
    <xf numFmtId="0" fontId="9" fillId="2" borderId="2" xfId="0" applyFont="1" applyFill="1" applyBorder="1" applyAlignment="1">
      <alignment horizontal="left" wrapText="1"/>
    </xf>
    <xf numFmtId="0" fontId="9" fillId="2" borderId="2" xfId="0" applyFont="1" applyFill="1" applyBorder="1"/>
    <xf numFmtId="3" fontId="66" fillId="0" borderId="145" xfId="0" applyNumberFormat="1" applyFont="1" applyBorder="1" applyAlignment="1">
      <alignment horizontal="center"/>
    </xf>
    <xf numFmtId="167" fontId="66" fillId="15" borderId="134" xfId="1" applyNumberFormat="1" applyFont="1" applyFill="1" applyBorder="1" applyAlignment="1">
      <alignment horizontal="center"/>
    </xf>
    <xf numFmtId="3" fontId="66" fillId="0" borderId="146" xfId="0" applyNumberFormat="1" applyFont="1" applyBorder="1" applyAlignment="1">
      <alignment horizontal="center"/>
    </xf>
    <xf numFmtId="167" fontId="66" fillId="15" borderId="107" xfId="1" applyNumberFormat="1" applyFont="1" applyFill="1" applyBorder="1" applyAlignment="1">
      <alignment horizontal="center"/>
    </xf>
    <xf numFmtId="3" fontId="66" fillId="0" borderId="149" xfId="0" applyNumberFormat="1" applyFont="1" applyBorder="1" applyAlignment="1">
      <alignment horizontal="center"/>
    </xf>
    <xf numFmtId="0" fontId="10" fillId="2" borderId="35" xfId="0" applyFont="1" applyFill="1" applyBorder="1" applyAlignment="1">
      <alignment vertical="top" wrapText="1"/>
    </xf>
    <xf numFmtId="10" fontId="10" fillId="2" borderId="149" xfId="0" applyNumberFormat="1" applyFont="1" applyFill="1" applyBorder="1"/>
    <xf numFmtId="0" fontId="10" fillId="2" borderId="23" xfId="0" applyFont="1" applyFill="1" applyBorder="1" applyAlignment="1">
      <alignment horizontal="center"/>
    </xf>
    <xf numFmtId="0" fontId="52" fillId="2" borderId="10" xfId="0" applyFont="1" applyFill="1" applyBorder="1" applyAlignment="1">
      <alignment horizontal="center"/>
    </xf>
    <xf numFmtId="167" fontId="10" fillId="15" borderId="10" xfId="0" applyNumberFormat="1" applyFont="1" applyFill="1" applyBorder="1" applyAlignment="1">
      <alignment horizontal="center"/>
    </xf>
    <xf numFmtId="0" fontId="52" fillId="2" borderId="175" xfId="0" applyFont="1" applyFill="1" applyBorder="1" applyAlignment="1">
      <alignment horizontal="center"/>
    </xf>
    <xf numFmtId="3" fontId="10" fillId="2" borderId="68" xfId="0" applyNumberFormat="1" applyFont="1" applyFill="1" applyBorder="1" applyAlignment="1">
      <alignment horizontal="center"/>
    </xf>
    <xf numFmtId="167" fontId="10" fillId="15" borderId="109" xfId="1" applyNumberFormat="1" applyFont="1" applyFill="1" applyBorder="1" applyAlignment="1">
      <alignment horizontal="center"/>
    </xf>
    <xf numFmtId="0" fontId="52" fillId="2" borderId="13" xfId="0" applyFont="1" applyFill="1" applyBorder="1" applyAlignment="1">
      <alignment horizontal="center"/>
    </xf>
    <xf numFmtId="167" fontId="10" fillId="15" borderId="13" xfId="0" applyNumberFormat="1" applyFont="1" applyFill="1" applyBorder="1" applyAlignment="1">
      <alignment horizontal="center"/>
    </xf>
    <xf numFmtId="0" fontId="52" fillId="2" borderId="160" xfId="0" applyFont="1" applyFill="1" applyBorder="1" applyAlignment="1">
      <alignment horizontal="center"/>
    </xf>
    <xf numFmtId="9" fontId="10" fillId="2" borderId="135" xfId="1" applyFont="1" applyFill="1" applyBorder="1" applyAlignment="1">
      <alignment horizontal="center"/>
    </xf>
    <xf numFmtId="0" fontId="87" fillId="0" borderId="148" xfId="0" applyFont="1" applyBorder="1" applyAlignment="1">
      <alignment horizontal="left" indent="1"/>
    </xf>
    <xf numFmtId="0" fontId="87" fillId="0" borderId="6" xfId="0" applyFont="1" applyBorder="1" applyAlignment="1">
      <alignment horizontal="left" indent="1"/>
    </xf>
    <xf numFmtId="0" fontId="9" fillId="5" borderId="36" xfId="0" applyFont="1" applyFill="1" applyBorder="1" applyAlignment="1">
      <alignment horizontal="left"/>
    </xf>
    <xf numFmtId="0" fontId="51" fillId="3" borderId="36" xfId="0" applyFont="1" applyFill="1" applyBorder="1" applyAlignment="1">
      <alignment horizontal="left"/>
    </xf>
    <xf numFmtId="0" fontId="15" fillId="0" borderId="6" xfId="0" applyFont="1" applyBorder="1" applyAlignment="1">
      <alignment horizontal="left"/>
    </xf>
    <xf numFmtId="0" fontId="15" fillId="0" borderId="133" xfId="0" applyFont="1" applyBorder="1" applyAlignment="1">
      <alignment horizontal="left" wrapText="1"/>
    </xf>
    <xf numFmtId="0" fontId="15" fillId="0" borderId="133" xfId="0" applyFont="1" applyBorder="1" applyAlignment="1">
      <alignment horizontal="left" wrapText="1" indent="1"/>
    </xf>
    <xf numFmtId="9" fontId="10" fillId="2" borderId="0" xfId="1" applyFont="1" applyFill="1" applyAlignment="1">
      <alignment horizontal="center"/>
    </xf>
    <xf numFmtId="9" fontId="10" fillId="2" borderId="48" xfId="1" applyFont="1" applyFill="1" applyBorder="1" applyAlignment="1">
      <alignment horizontal="center"/>
    </xf>
    <xf numFmtId="0" fontId="10" fillId="0" borderId="22" xfId="0" applyFont="1" applyBorder="1" applyAlignment="1">
      <alignment horizontal="left" indent="1"/>
    </xf>
    <xf numFmtId="0" fontId="10" fillId="0" borderId="23" xfId="0" applyFont="1" applyBorder="1" applyAlignment="1">
      <alignment horizontal="left" wrapText="1"/>
    </xf>
    <xf numFmtId="0" fontId="9" fillId="2" borderId="148" xfId="0" applyFont="1" applyFill="1" applyBorder="1" applyAlignment="1">
      <alignment horizontal="left" indent="1"/>
    </xf>
    <xf numFmtId="0" fontId="9" fillId="2" borderId="149" xfId="0" applyFont="1" applyFill="1" applyBorder="1" applyAlignment="1">
      <alignment horizontal="left" wrapText="1"/>
    </xf>
    <xf numFmtId="0" fontId="9" fillId="2" borderId="149" xfId="0" applyFont="1" applyFill="1" applyBorder="1"/>
    <xf numFmtId="0" fontId="9" fillId="2" borderId="153" xfId="0" applyFont="1" applyFill="1" applyBorder="1"/>
    <xf numFmtId="0" fontId="108" fillId="3" borderId="37" xfId="0" applyFont="1" applyFill="1" applyBorder="1"/>
    <xf numFmtId="3" fontId="66" fillId="0" borderId="2" xfId="0" applyNumberFormat="1" applyFont="1" applyBorder="1" applyAlignment="1">
      <alignment horizontal="center"/>
    </xf>
    <xf numFmtId="0" fontId="10" fillId="15" borderId="13" xfId="0" quotePrefix="1" applyFont="1" applyFill="1" applyBorder="1" applyAlignment="1">
      <alignment horizontal="right" vertical="center" wrapText="1"/>
    </xf>
    <xf numFmtId="0" fontId="2" fillId="15" borderId="23" xfId="0" applyFont="1" applyFill="1" applyBorder="1" applyAlignment="1">
      <alignment horizontal="right" vertical="center"/>
    </xf>
    <xf numFmtId="0" fontId="10" fillId="15" borderId="26" xfId="0" applyFont="1" applyFill="1" applyBorder="1" applyAlignment="1">
      <alignment horizontal="right" vertical="center"/>
    </xf>
    <xf numFmtId="0" fontId="10" fillId="15" borderId="13" xfId="1" applyNumberFormat="1" applyFont="1" applyFill="1" applyBorder="1" applyAlignment="1">
      <alignment vertical="center"/>
    </xf>
    <xf numFmtId="9" fontId="2" fillId="15" borderId="13" xfId="0" applyNumberFormat="1" applyFont="1" applyFill="1" applyBorder="1" applyAlignment="1">
      <alignment horizontal="right" vertical="center"/>
    </xf>
    <xf numFmtId="0" fontId="10" fillId="15" borderId="26" xfId="1" applyNumberFormat="1" applyFont="1" applyFill="1" applyBorder="1" applyAlignment="1">
      <alignment vertical="center"/>
    </xf>
    <xf numFmtId="0" fontId="9" fillId="5" borderId="1" xfId="0" applyFont="1" applyFill="1" applyBorder="1" applyAlignment="1">
      <alignment horizontal="left" wrapText="1" indent="1"/>
    </xf>
    <xf numFmtId="0" fontId="9" fillId="5" borderId="3" xfId="0" applyFont="1" applyFill="1" applyBorder="1"/>
    <xf numFmtId="0" fontId="9" fillId="2" borderId="139" xfId="0" applyFont="1" applyFill="1" applyBorder="1" applyAlignment="1">
      <alignment horizontal="left" indent="1"/>
    </xf>
    <xf numFmtId="0" fontId="9" fillId="2" borderId="147" xfId="0" applyFont="1" applyFill="1" applyBorder="1" applyAlignment="1">
      <alignment horizontal="left" wrapText="1"/>
    </xf>
    <xf numFmtId="0" fontId="9" fillId="2" borderId="147" xfId="0" applyFont="1" applyFill="1" applyBorder="1"/>
    <xf numFmtId="167" fontId="9" fillId="2" borderId="147" xfId="0" applyNumberFormat="1" applyFont="1" applyFill="1" applyBorder="1"/>
    <xf numFmtId="0" fontId="9" fillId="2" borderId="140" xfId="0" applyFont="1" applyFill="1" applyBorder="1"/>
    <xf numFmtId="167" fontId="10" fillId="15" borderId="176" xfId="1" applyNumberFormat="1" applyFont="1" applyFill="1" applyBorder="1" applyAlignment="1">
      <alignment horizontal="center"/>
    </xf>
    <xf numFmtId="0" fontId="10" fillId="2" borderId="166" xfId="0" applyFont="1" applyFill="1" applyBorder="1" applyAlignment="1">
      <alignment horizontal="center"/>
    </xf>
    <xf numFmtId="0" fontId="52" fillId="2" borderId="166" xfId="0" applyFont="1" applyFill="1" applyBorder="1" applyAlignment="1">
      <alignment horizontal="center"/>
    </xf>
    <xf numFmtId="167" fontId="10" fillId="15" borderId="166" xfId="0" applyNumberFormat="1" applyFont="1" applyFill="1" applyBorder="1" applyAlignment="1">
      <alignment horizontal="center"/>
    </xf>
    <xf numFmtId="0" fontId="52" fillId="2" borderId="159" xfId="0" applyFont="1" applyFill="1" applyBorder="1" applyAlignment="1">
      <alignment horizontal="center"/>
    </xf>
    <xf numFmtId="0" fontId="10" fillId="2" borderId="143" xfId="0" applyFont="1" applyFill="1" applyBorder="1" applyAlignment="1">
      <alignment horizontal="center"/>
    </xf>
    <xf numFmtId="3" fontId="87" fillId="2" borderId="0" xfId="0" applyNumberFormat="1" applyFont="1" applyFill="1" applyAlignment="1">
      <alignment horizontal="center"/>
    </xf>
    <xf numFmtId="167" fontId="87" fillId="15" borderId="48" xfId="1" applyNumberFormat="1" applyFont="1" applyFill="1" applyBorder="1" applyAlignment="1">
      <alignment horizontal="center"/>
    </xf>
    <xf numFmtId="167" fontId="87" fillId="15" borderId="0" xfId="1" applyNumberFormat="1" applyFont="1" applyFill="1" applyBorder="1" applyAlignment="1">
      <alignment horizontal="center"/>
    </xf>
    <xf numFmtId="167" fontId="87" fillId="2" borderId="5" xfId="0" applyNumberFormat="1" applyFont="1" applyFill="1" applyBorder="1" applyAlignment="1">
      <alignment horizontal="center"/>
    </xf>
    <xf numFmtId="3" fontId="10" fillId="0" borderId="145" xfId="0" applyNumberFormat="1" applyFont="1" applyBorder="1" applyAlignment="1">
      <alignment horizontal="center"/>
    </xf>
    <xf numFmtId="167" fontId="10" fillId="15" borderId="134" xfId="1" applyNumberFormat="1" applyFont="1" applyFill="1" applyBorder="1" applyAlignment="1">
      <alignment horizontal="center"/>
    </xf>
    <xf numFmtId="3" fontId="10" fillId="0" borderId="146" xfId="0" applyNumberFormat="1" applyFont="1" applyBorder="1" applyAlignment="1">
      <alignment horizontal="center"/>
    </xf>
    <xf numFmtId="167" fontId="10" fillId="15" borderId="107" xfId="1" applyNumberFormat="1" applyFont="1" applyFill="1" applyBorder="1" applyAlignment="1">
      <alignment horizontal="center"/>
    </xf>
    <xf numFmtId="3" fontId="10" fillId="0" borderId="149" xfId="0" applyNumberFormat="1" applyFont="1" applyBorder="1" applyAlignment="1">
      <alignment horizontal="center"/>
    </xf>
    <xf numFmtId="167" fontId="66" fillId="2" borderId="134" xfId="1" applyNumberFormat="1" applyFont="1" applyFill="1" applyBorder="1" applyAlignment="1">
      <alignment horizontal="center"/>
    </xf>
    <xf numFmtId="167" fontId="66" fillId="2" borderId="107" xfId="1" applyNumberFormat="1" applyFont="1" applyFill="1" applyBorder="1" applyAlignment="1">
      <alignment horizontal="center"/>
    </xf>
    <xf numFmtId="9" fontId="15" fillId="0" borderId="0" xfId="1" applyFont="1" applyFill="1" applyBorder="1" applyAlignment="1">
      <alignment horizontal="center"/>
    </xf>
    <xf numFmtId="9" fontId="15" fillId="15" borderId="151" xfId="1" applyFont="1" applyFill="1" applyBorder="1" applyAlignment="1">
      <alignment horizontal="center"/>
    </xf>
    <xf numFmtId="9" fontId="15" fillId="15" borderId="140" xfId="1" applyFont="1" applyFill="1" applyBorder="1" applyAlignment="1">
      <alignment horizontal="center"/>
    </xf>
    <xf numFmtId="167" fontId="10" fillId="15" borderId="153" xfId="1" applyNumberFormat="1" applyFont="1" applyFill="1" applyBorder="1" applyAlignment="1">
      <alignment horizontal="center"/>
    </xf>
    <xf numFmtId="167" fontId="10" fillId="2" borderId="134" xfId="1" applyNumberFormat="1" applyFont="1" applyFill="1" applyBorder="1" applyAlignment="1">
      <alignment horizontal="center"/>
    </xf>
    <xf numFmtId="167" fontId="10" fillId="2" borderId="107" xfId="1" applyNumberFormat="1" applyFont="1" applyFill="1" applyBorder="1" applyAlignment="1">
      <alignment horizontal="center"/>
    </xf>
    <xf numFmtId="0" fontId="10" fillId="2" borderId="74" xfId="0" quotePrefix="1" applyFont="1" applyFill="1" applyBorder="1" applyAlignment="1">
      <alignment vertical="center" wrapText="1"/>
    </xf>
    <xf numFmtId="0" fontId="10" fillId="2" borderId="70" xfId="0" quotePrefix="1" applyFont="1" applyFill="1" applyBorder="1" applyAlignment="1">
      <alignment vertical="center" wrapText="1"/>
    </xf>
    <xf numFmtId="0" fontId="10" fillId="2" borderId="76" xfId="0" quotePrefix="1" applyFont="1" applyFill="1" applyBorder="1" applyAlignment="1">
      <alignment vertical="center" wrapText="1"/>
    </xf>
    <xf numFmtId="0" fontId="10" fillId="2" borderId="177" xfId="0" quotePrefix="1" applyFont="1" applyFill="1" applyBorder="1" applyAlignment="1">
      <alignment vertical="center" wrapText="1"/>
    </xf>
    <xf numFmtId="0" fontId="3" fillId="2" borderId="127" xfId="0" applyFont="1" applyFill="1" applyBorder="1" applyAlignment="1">
      <alignment vertical="center" wrapText="1"/>
    </xf>
    <xf numFmtId="0" fontId="10" fillId="2" borderId="13" xfId="0" applyFont="1" applyFill="1" applyBorder="1" applyAlignment="1">
      <alignment horizontal="right" vertical="center" wrapText="1"/>
    </xf>
    <xf numFmtId="0" fontId="87" fillId="0" borderId="171" xfId="0" applyFont="1" applyBorder="1" applyAlignment="1">
      <alignment horizontal="right" vertical="center"/>
    </xf>
    <xf numFmtId="3" fontId="86" fillId="15" borderId="68" xfId="0" applyNumberFormat="1" applyFont="1" applyFill="1" applyBorder="1" applyAlignment="1">
      <alignment vertical="center"/>
    </xf>
    <xf numFmtId="9" fontId="86" fillId="15" borderId="172" xfId="1" applyFont="1" applyFill="1" applyBorder="1" applyAlignment="1">
      <alignment horizontal="right" vertical="center"/>
    </xf>
    <xf numFmtId="0" fontId="66" fillId="0" borderId="13" xfId="0" applyFont="1" applyBorder="1" applyAlignment="1">
      <alignment horizontal="right" vertical="center"/>
    </xf>
    <xf numFmtId="9" fontId="70" fillId="15" borderId="23" xfId="1" applyFont="1" applyFill="1" applyBorder="1" applyAlignment="1">
      <alignment horizontal="right" vertical="center"/>
    </xf>
    <xf numFmtId="0" fontId="81" fillId="0" borderId="13" xfId="0" applyFont="1" applyBorder="1" applyAlignment="1">
      <alignment horizontal="right" vertical="center"/>
    </xf>
    <xf numFmtId="9" fontId="70" fillId="15" borderId="13" xfId="1" applyFont="1" applyFill="1" applyBorder="1" applyAlignment="1">
      <alignment horizontal="right" vertical="center"/>
    </xf>
    <xf numFmtId="0" fontId="66" fillId="0" borderId="16" xfId="0" applyFont="1" applyBorder="1" applyAlignment="1">
      <alignment horizontal="right" vertical="center"/>
    </xf>
    <xf numFmtId="3" fontId="70" fillId="15" borderId="16" xfId="0" applyNumberFormat="1" applyFont="1" applyFill="1" applyBorder="1" applyAlignment="1">
      <alignment horizontal="right" vertical="center"/>
    </xf>
    <xf numFmtId="3" fontId="70" fillId="6" borderId="16" xfId="0" applyNumberFormat="1" applyFont="1" applyFill="1" applyBorder="1" applyAlignment="1">
      <alignment horizontal="right" vertical="center"/>
    </xf>
    <xf numFmtId="3" fontId="70" fillId="2" borderId="13" xfId="0" applyNumberFormat="1" applyFont="1" applyFill="1" applyBorder="1" applyAlignment="1">
      <alignment horizontal="right" vertical="center"/>
    </xf>
    <xf numFmtId="3" fontId="70" fillId="2" borderId="44" xfId="0" applyNumberFormat="1" applyFont="1" applyFill="1" applyBorder="1" applyAlignment="1">
      <alignment vertical="center"/>
    </xf>
    <xf numFmtId="3" fontId="70" fillId="0" borderId="44" xfId="0" applyNumberFormat="1" applyFont="1" applyBorder="1" applyAlignment="1">
      <alignment horizontal="right" vertical="center"/>
    </xf>
    <xf numFmtId="3" fontId="70" fillId="2" borderId="44" xfId="0" applyNumberFormat="1" applyFont="1" applyFill="1" applyBorder="1" applyAlignment="1">
      <alignment horizontal="right" vertical="center"/>
    </xf>
    <xf numFmtId="3" fontId="70" fillId="0" borderId="16" xfId="0" applyNumberFormat="1" applyFont="1" applyBorder="1" applyAlignment="1">
      <alignment horizontal="right" vertical="center"/>
    </xf>
    <xf numFmtId="3" fontId="56" fillId="0" borderId="84" xfId="0" applyNumberFormat="1" applyFont="1" applyBorder="1" applyAlignment="1">
      <alignment vertical="center"/>
    </xf>
    <xf numFmtId="4" fontId="56" fillId="0" borderId="79" xfId="0" applyNumberFormat="1" applyFont="1" applyBorder="1" applyAlignment="1">
      <alignment vertical="center"/>
    </xf>
    <xf numFmtId="9" fontId="56" fillId="15" borderId="110" xfId="1" applyFont="1" applyFill="1" applyBorder="1" applyAlignment="1">
      <alignment vertical="center"/>
    </xf>
    <xf numFmtId="9" fontId="56" fillId="15" borderId="178" xfId="1" applyFont="1" applyFill="1" applyBorder="1" applyAlignment="1">
      <alignment horizontal="right" vertical="center"/>
    </xf>
    <xf numFmtId="3" fontId="56" fillId="0" borderId="84" xfId="0" applyNumberFormat="1" applyFont="1" applyBorder="1" applyAlignment="1">
      <alignment horizontal="right" vertical="center"/>
    </xf>
    <xf numFmtId="4" fontId="56" fillId="0" borderId="79" xfId="0" applyNumberFormat="1" applyFont="1" applyBorder="1" applyAlignment="1">
      <alignment horizontal="right" vertical="center"/>
    </xf>
    <xf numFmtId="3" fontId="86" fillId="2" borderId="169" xfId="0" applyNumberFormat="1" applyFont="1" applyFill="1" applyBorder="1" applyAlignment="1">
      <alignment horizontal="right" vertical="center"/>
    </xf>
    <xf numFmtId="3" fontId="70" fillId="0" borderId="13" xfId="0" applyNumberFormat="1" applyFont="1" applyBorder="1" applyAlignment="1">
      <alignment horizontal="right" vertical="center"/>
    </xf>
    <xf numFmtId="3" fontId="66" fillId="0" borderId="13" xfId="0" applyNumberFormat="1" applyFont="1" applyBorder="1" applyAlignment="1">
      <alignment horizontal="right" vertical="center"/>
    </xf>
    <xf numFmtId="3" fontId="66" fillId="0" borderId="16" xfId="0" applyNumberFormat="1" applyFont="1" applyBorder="1" applyAlignment="1">
      <alignment horizontal="right" vertical="center"/>
    </xf>
    <xf numFmtId="167" fontId="66" fillId="15" borderId="153" xfId="1" applyNumberFormat="1" applyFont="1" applyFill="1" applyBorder="1" applyAlignment="1">
      <alignment horizontal="center"/>
    </xf>
    <xf numFmtId="10" fontId="67" fillId="2" borderId="2" xfId="0" applyNumberFormat="1" applyFont="1" applyFill="1" applyBorder="1"/>
    <xf numFmtId="10" fontId="67" fillId="2" borderId="149" xfId="0" applyNumberFormat="1" applyFont="1" applyFill="1" applyBorder="1"/>
    <xf numFmtId="0" fontId="9" fillId="2" borderId="152" xfId="0" applyFont="1" applyFill="1" applyBorder="1"/>
    <xf numFmtId="0" fontId="9" fillId="3" borderId="19" xfId="0" applyFont="1" applyFill="1" applyBorder="1"/>
    <xf numFmtId="49" fontId="10" fillId="15" borderId="179" xfId="0" applyNumberFormat="1" applyFont="1" applyFill="1" applyBorder="1" applyAlignment="1">
      <alignment horizontal="center" vertical="top" wrapText="1"/>
    </xf>
    <xf numFmtId="167" fontId="9" fillId="2" borderId="2" xfId="0" applyNumberFormat="1" applyFont="1" applyFill="1" applyBorder="1"/>
    <xf numFmtId="167" fontId="9" fillId="2" borderId="149" xfId="0" applyNumberFormat="1" applyFont="1" applyFill="1" applyBorder="1"/>
    <xf numFmtId="0" fontId="108" fillId="5" borderId="36" xfId="0" applyFont="1" applyFill="1" applyBorder="1"/>
    <xf numFmtId="0" fontId="52" fillId="2" borderId="2" xfId="0" applyFont="1" applyFill="1" applyBorder="1"/>
    <xf numFmtId="0" fontId="52" fillId="2" borderId="0" xfId="0" applyFont="1" applyFill="1"/>
    <xf numFmtId="0" fontId="9" fillId="3" borderId="152" xfId="0" applyFont="1" applyFill="1" applyBorder="1"/>
    <xf numFmtId="167" fontId="15" fillId="2" borderId="0" xfId="1" applyNumberFormat="1" applyFont="1" applyFill="1" applyBorder="1" applyAlignment="1">
      <alignment horizontal="center"/>
    </xf>
    <xf numFmtId="9" fontId="15" fillId="2" borderId="0" xfId="1" applyFont="1" applyFill="1" applyBorder="1" applyAlignment="1">
      <alignment horizontal="center"/>
    </xf>
    <xf numFmtId="0" fontId="108" fillId="3" borderId="152" xfId="0" applyFont="1" applyFill="1" applyBorder="1"/>
    <xf numFmtId="9" fontId="10" fillId="2" borderId="0" xfId="1" applyFont="1" applyFill="1" applyBorder="1" applyAlignment="1">
      <alignment horizontal="center"/>
    </xf>
    <xf numFmtId="167" fontId="10" fillId="2" borderId="72" xfId="1" applyNumberFormat="1" applyFont="1" applyFill="1" applyBorder="1" applyAlignment="1">
      <alignment horizontal="center"/>
    </xf>
    <xf numFmtId="3" fontId="87" fillId="0" borderId="7" xfId="0" applyNumberFormat="1" applyFont="1" applyBorder="1" applyAlignment="1">
      <alignment horizontal="center"/>
    </xf>
    <xf numFmtId="167" fontId="87" fillId="15" borderId="151" xfId="1" applyNumberFormat="1" applyFont="1" applyFill="1" applyBorder="1" applyAlignment="1">
      <alignment horizontal="center"/>
    </xf>
    <xf numFmtId="0" fontId="101" fillId="18" borderId="0" xfId="0" applyFont="1" applyFill="1" applyAlignment="1">
      <alignment horizontal="center"/>
    </xf>
    <xf numFmtId="0" fontId="101" fillId="18" borderId="181" xfId="0" applyFont="1" applyFill="1" applyBorder="1" applyAlignment="1">
      <alignment horizontal="center"/>
    </xf>
    <xf numFmtId="165" fontId="10" fillId="0" borderId="13" xfId="0" applyNumberFormat="1" applyFont="1" applyBorder="1" applyAlignment="1">
      <alignment horizontal="right"/>
    </xf>
    <xf numFmtId="165" fontId="10" fillId="0" borderId="13" xfId="0" applyNumberFormat="1" applyFont="1" applyBorder="1" applyAlignment="1">
      <alignment horizontal="right" vertical="center" wrapText="1"/>
    </xf>
    <xf numFmtId="3" fontId="10" fillId="0" borderId="69" xfId="0" applyNumberFormat="1" applyFont="1" applyBorder="1" applyAlignment="1">
      <alignment horizontal="right"/>
    </xf>
    <xf numFmtId="165" fontId="10" fillId="0" borderId="166" xfId="0" applyNumberFormat="1" applyFont="1" applyBorder="1" applyAlignment="1">
      <alignment horizontal="right"/>
    </xf>
    <xf numFmtId="3" fontId="10" fillId="0" borderId="13" xfId="0" quotePrefix="1" applyNumberFormat="1" applyFont="1" applyBorder="1" applyAlignment="1">
      <alignment horizontal="right"/>
    </xf>
    <xf numFmtId="0" fontId="84" fillId="0" borderId="159" xfId="0" applyFont="1" applyBorder="1" applyAlignment="1">
      <alignment horizontal="right" vertical="center"/>
    </xf>
    <xf numFmtId="0" fontId="84" fillId="0" borderId="160" xfId="0" applyFont="1" applyBorder="1" applyAlignment="1">
      <alignment horizontal="right" vertical="center"/>
    </xf>
    <xf numFmtId="0" fontId="84" fillId="0" borderId="104" xfId="0" applyFont="1" applyBorder="1" applyAlignment="1">
      <alignment horizontal="right" vertical="center"/>
    </xf>
    <xf numFmtId="0" fontId="2" fillId="0" borderId="73" xfId="0" applyFont="1" applyBorder="1"/>
    <xf numFmtId="0" fontId="10" fillId="0" borderId="182" xfId="0" applyFont="1" applyBorder="1"/>
    <xf numFmtId="0" fontId="10" fillId="0" borderId="66" xfId="0" applyFont="1" applyBorder="1"/>
    <xf numFmtId="0" fontId="2" fillId="0" borderId="66" xfId="0" applyFont="1" applyBorder="1"/>
    <xf numFmtId="0" fontId="2" fillId="0" borderId="66" xfId="0" applyFont="1" applyBorder="1" applyAlignment="1">
      <alignment vertical="center"/>
    </xf>
    <xf numFmtId="0" fontId="10" fillId="0" borderId="166" xfId="0" applyFont="1" applyBorder="1" applyAlignment="1">
      <alignment horizontal="right" vertical="center"/>
    </xf>
    <xf numFmtId="0" fontId="2" fillId="0" borderId="13" xfId="0" quotePrefix="1" applyFont="1" applyBorder="1" applyAlignment="1">
      <alignment horizontal="right"/>
    </xf>
    <xf numFmtId="0" fontId="10" fillId="0" borderId="65" xfId="0" applyFont="1" applyBorder="1" applyAlignment="1">
      <alignment horizontal="right"/>
    </xf>
    <xf numFmtId="0" fontId="10" fillId="0" borderId="23" xfId="0" applyFont="1" applyBorder="1" applyAlignment="1">
      <alignment horizontal="right"/>
    </xf>
    <xf numFmtId="0" fontId="2" fillId="0" borderId="13" xfId="0" applyFont="1" applyBorder="1"/>
    <xf numFmtId="0" fontId="10" fillId="15" borderId="166" xfId="0" applyFont="1" applyFill="1" applyBorder="1" applyAlignment="1">
      <alignment horizontal="right" vertical="center"/>
    </xf>
    <xf numFmtId="0" fontId="10" fillId="15" borderId="13" xfId="0" applyFont="1" applyFill="1" applyBorder="1" applyAlignment="1">
      <alignment horizontal="right" vertical="center" wrapText="1"/>
    </xf>
    <xf numFmtId="0" fontId="10" fillId="15" borderId="13" xfId="0" applyFont="1" applyFill="1" applyBorder="1" applyAlignment="1">
      <alignment horizontal="right" vertical="center"/>
    </xf>
    <xf numFmtId="0" fontId="2" fillId="15" borderId="13" xfId="0" quotePrefix="1" applyFont="1" applyFill="1" applyBorder="1" applyAlignment="1">
      <alignment horizontal="right"/>
    </xf>
    <xf numFmtId="0" fontId="10" fillId="15" borderId="69" xfId="0" applyFont="1" applyFill="1" applyBorder="1" applyAlignment="1">
      <alignment horizontal="right" vertical="center"/>
    </xf>
    <xf numFmtId="0" fontId="2" fillId="15" borderId="13" xfId="0" quotePrefix="1" applyFont="1" applyFill="1" applyBorder="1" applyAlignment="1">
      <alignment horizontal="right" vertical="center"/>
    </xf>
    <xf numFmtId="0" fontId="53" fillId="2" borderId="12" xfId="0" applyFont="1" applyFill="1" applyBorder="1" applyAlignment="1">
      <alignment vertical="center"/>
    </xf>
    <xf numFmtId="1" fontId="53" fillId="15" borderId="13" xfId="1" applyNumberFormat="1" applyFont="1" applyFill="1" applyBorder="1" applyAlignment="1">
      <alignment vertical="center"/>
    </xf>
    <xf numFmtId="0" fontId="53" fillId="15" borderId="13" xfId="0" quotePrefix="1" applyFont="1" applyFill="1" applyBorder="1" applyAlignment="1">
      <alignment horizontal="right" vertical="center"/>
    </xf>
    <xf numFmtId="1" fontId="53" fillId="2" borderId="13" xfId="1" applyNumberFormat="1" applyFont="1" applyFill="1" applyBorder="1" applyAlignment="1">
      <alignment vertical="center"/>
    </xf>
    <xf numFmtId="1" fontId="53" fillId="0" borderId="13" xfId="1" applyNumberFormat="1" applyFont="1" applyBorder="1" applyAlignment="1">
      <alignment horizontal="right" vertical="center"/>
    </xf>
    <xf numFmtId="9" fontId="53" fillId="0" borderId="16" xfId="1" applyFont="1" applyBorder="1" applyAlignment="1">
      <alignment horizontal="right" vertical="center"/>
    </xf>
    <xf numFmtId="1" fontId="53" fillId="15" borderId="16" xfId="1" applyNumberFormat="1" applyFont="1" applyFill="1" applyBorder="1" applyAlignment="1">
      <alignment vertical="center"/>
    </xf>
    <xf numFmtId="1" fontId="53" fillId="2" borderId="16" xfId="1" applyNumberFormat="1" applyFont="1" applyFill="1" applyBorder="1" applyAlignment="1">
      <alignment vertical="center"/>
    </xf>
    <xf numFmtId="0" fontId="53" fillId="2" borderId="15" xfId="0" applyFont="1" applyFill="1" applyBorder="1" applyAlignment="1">
      <alignment vertical="center"/>
    </xf>
    <xf numFmtId="0" fontId="53" fillId="2" borderId="28" xfId="0" applyFont="1" applyFill="1" applyBorder="1" applyAlignment="1">
      <alignment vertical="center"/>
    </xf>
    <xf numFmtId="1" fontId="53" fillId="15" borderId="29" xfId="1" applyNumberFormat="1" applyFont="1" applyFill="1" applyBorder="1" applyAlignment="1">
      <alignment vertical="center"/>
    </xf>
    <xf numFmtId="0" fontId="53" fillId="15" borderId="69" xfId="0" quotePrefix="1" applyFont="1" applyFill="1" applyBorder="1" applyAlignment="1">
      <alignment horizontal="right" vertical="center"/>
    </xf>
    <xf numFmtId="1" fontId="53" fillId="2" borderId="29" xfId="1" applyNumberFormat="1" applyFont="1" applyFill="1" applyBorder="1" applyAlignment="1">
      <alignment vertical="center"/>
    </xf>
    <xf numFmtId="9" fontId="53" fillId="0" borderId="29" xfId="1" quotePrefix="1" applyFont="1" applyBorder="1" applyAlignment="1">
      <alignment horizontal="right" vertical="center"/>
    </xf>
    <xf numFmtId="9" fontId="53" fillId="0" borderId="29" xfId="1" applyFont="1" applyBorder="1" applyAlignment="1">
      <alignment horizontal="right" vertical="center"/>
    </xf>
    <xf numFmtId="1" fontId="53" fillId="15" borderId="13" xfId="0" applyNumberFormat="1" applyFont="1" applyFill="1" applyBorder="1" applyAlignment="1">
      <alignment vertical="center"/>
    </xf>
    <xf numFmtId="0" fontId="53" fillId="12" borderId="13" xfId="0" quotePrefix="1" applyFont="1" applyFill="1" applyBorder="1" applyAlignment="1">
      <alignment horizontal="right" vertical="center"/>
    </xf>
    <xf numFmtId="1" fontId="53" fillId="2" borderId="0" xfId="0" applyNumberFormat="1" applyFont="1" applyFill="1" applyAlignment="1">
      <alignment vertical="center"/>
    </xf>
    <xf numFmtId="9" fontId="53" fillId="0" borderId="13" xfId="1" quotePrefix="1" applyFont="1" applyBorder="1" applyAlignment="1">
      <alignment horizontal="right" vertical="center"/>
    </xf>
    <xf numFmtId="1" fontId="53" fillId="2" borderId="0" xfId="1" applyNumberFormat="1" applyFont="1" applyFill="1" applyBorder="1" applyAlignment="1">
      <alignment vertical="center"/>
    </xf>
    <xf numFmtId="0" fontId="53" fillId="15" borderId="16" xfId="1" applyNumberFormat="1" applyFont="1" applyFill="1" applyBorder="1" applyAlignment="1">
      <alignment vertical="center"/>
    </xf>
    <xf numFmtId="1" fontId="53" fillId="2" borderId="16" xfId="1" quotePrefix="1" applyNumberFormat="1" applyFont="1" applyFill="1" applyBorder="1" applyAlignment="1">
      <alignment horizontal="right" vertical="center"/>
    </xf>
    <xf numFmtId="3" fontId="56" fillId="15" borderId="80" xfId="0" applyNumberFormat="1" applyFont="1" applyFill="1" applyBorder="1" applyAlignment="1">
      <alignment vertical="center"/>
    </xf>
    <xf numFmtId="3" fontId="56" fillId="0" borderId="79" xfId="0" applyNumberFormat="1" applyFont="1" applyBorder="1" applyAlignment="1">
      <alignment vertical="center"/>
    </xf>
    <xf numFmtId="3" fontId="56" fillId="0" borderId="79" xfId="0" applyNumberFormat="1" applyFont="1" applyBorder="1" applyAlignment="1">
      <alignment horizontal="right" vertical="center"/>
    </xf>
    <xf numFmtId="9" fontId="88" fillId="15" borderId="23" xfId="1" applyFont="1" applyFill="1" applyBorder="1" applyAlignment="1">
      <alignment horizontal="right" vertical="center"/>
    </xf>
    <xf numFmtId="3" fontId="88" fillId="2" borderId="44" xfId="0" applyNumberFormat="1" applyFont="1" applyFill="1" applyBorder="1" applyAlignment="1">
      <alignment vertical="center"/>
    </xf>
    <xf numFmtId="3" fontId="88" fillId="0" borderId="13" xfId="0" applyNumberFormat="1" applyFont="1" applyBorder="1" applyAlignment="1">
      <alignment horizontal="right" vertical="center"/>
    </xf>
    <xf numFmtId="3" fontId="88" fillId="2" borderId="13" xfId="0" applyNumberFormat="1" applyFont="1" applyFill="1" applyBorder="1" applyAlignment="1">
      <alignment horizontal="right" vertical="center"/>
    </xf>
    <xf numFmtId="3" fontId="88" fillId="2" borderId="13" xfId="0" quotePrefix="1" applyNumberFormat="1" applyFont="1" applyFill="1" applyBorder="1" applyAlignment="1">
      <alignment horizontal="right" vertical="center"/>
    </xf>
    <xf numFmtId="3" fontId="88" fillId="2" borderId="44" xfId="0" applyNumberFormat="1" applyFont="1" applyFill="1" applyBorder="1" applyAlignment="1">
      <alignment horizontal="right" vertical="center"/>
    </xf>
    <xf numFmtId="1" fontId="88" fillId="2" borderId="13" xfId="0" applyNumberFormat="1" applyFont="1" applyFill="1" applyBorder="1"/>
    <xf numFmtId="165" fontId="88" fillId="2" borderId="44" xfId="0" quotePrefix="1" applyNumberFormat="1" applyFont="1" applyFill="1" applyBorder="1" applyAlignment="1">
      <alignment horizontal="right" vertical="center"/>
    </xf>
    <xf numFmtId="165" fontId="88" fillId="2" borderId="13" xfId="0" quotePrefix="1" applyNumberFormat="1" applyFont="1" applyFill="1" applyBorder="1" applyAlignment="1">
      <alignment horizontal="right" vertical="center"/>
    </xf>
    <xf numFmtId="3" fontId="88" fillId="15" borderId="16" xfId="0" applyNumberFormat="1" applyFont="1" applyFill="1" applyBorder="1" applyAlignment="1">
      <alignment horizontal="right" vertical="center"/>
    </xf>
    <xf numFmtId="3" fontId="88" fillId="2" borderId="16" xfId="0" applyNumberFormat="1" applyFont="1" applyFill="1" applyBorder="1" applyAlignment="1">
      <alignment horizontal="right" vertical="center"/>
    </xf>
    <xf numFmtId="9" fontId="88" fillId="15" borderId="13" xfId="1" applyFont="1" applyFill="1" applyBorder="1" applyAlignment="1">
      <alignment horizontal="right" vertical="center"/>
    </xf>
    <xf numFmtId="165" fontId="88" fillId="2" borderId="13" xfId="0" applyNumberFormat="1" applyFont="1" applyFill="1" applyBorder="1" applyAlignment="1">
      <alignment horizontal="right" vertical="center"/>
    </xf>
    <xf numFmtId="3" fontId="88" fillId="0" borderId="16" xfId="0" applyNumberFormat="1" applyFont="1" applyBorder="1" applyAlignment="1">
      <alignment horizontal="right" vertical="center"/>
    </xf>
    <xf numFmtId="3" fontId="88" fillId="15" borderId="16" xfId="0" quotePrefix="1" applyNumberFormat="1" applyFont="1" applyFill="1" applyBorder="1" applyAlignment="1">
      <alignment horizontal="right" vertical="center"/>
    </xf>
    <xf numFmtId="3" fontId="88" fillId="0" borderId="16" xfId="0" quotePrefix="1" applyNumberFormat="1" applyFont="1" applyBorder="1" applyAlignment="1">
      <alignment horizontal="right" vertical="center"/>
    </xf>
    <xf numFmtId="3" fontId="88" fillId="0" borderId="69" xfId="0" quotePrefix="1" applyNumberFormat="1" applyFont="1" applyBorder="1" applyAlignment="1">
      <alignment horizontal="right" vertical="center"/>
    </xf>
    <xf numFmtId="3" fontId="88" fillId="2" borderId="69" xfId="0" quotePrefix="1" applyNumberFormat="1" applyFont="1" applyFill="1" applyBorder="1" applyAlignment="1">
      <alignment horizontal="right" vertical="center"/>
    </xf>
    <xf numFmtId="3" fontId="53" fillId="2" borderId="13" xfId="0" applyNumberFormat="1" applyFont="1" applyFill="1" applyBorder="1" applyAlignment="1">
      <alignment vertical="center"/>
    </xf>
    <xf numFmtId="3" fontId="53" fillId="2" borderId="13" xfId="0" applyNumberFormat="1" applyFont="1" applyFill="1" applyBorder="1" applyAlignment="1">
      <alignment horizontal="right" vertical="center"/>
    </xf>
    <xf numFmtId="3" fontId="53" fillId="2" borderId="16" xfId="0" applyNumberFormat="1" applyFont="1" applyFill="1" applyBorder="1" applyAlignment="1">
      <alignment vertical="center"/>
    </xf>
    <xf numFmtId="3" fontId="53" fillId="2" borderId="16" xfId="0" applyNumberFormat="1" applyFont="1" applyFill="1" applyBorder="1" applyAlignment="1">
      <alignment horizontal="right" vertical="center"/>
    </xf>
    <xf numFmtId="3" fontId="53" fillId="2" borderId="16" xfId="0" quotePrefix="1" applyNumberFormat="1" applyFont="1" applyFill="1" applyBorder="1" applyAlignment="1">
      <alignment horizontal="right" vertical="center"/>
    </xf>
    <xf numFmtId="165" fontId="88" fillId="15" borderId="13" xfId="0" applyNumberFormat="1" applyFont="1" applyFill="1" applyBorder="1" applyAlignment="1">
      <alignment vertical="center"/>
    </xf>
    <xf numFmtId="165" fontId="88" fillId="2" borderId="44" xfId="0" applyNumberFormat="1" applyFont="1" applyFill="1" applyBorder="1" applyAlignment="1">
      <alignment horizontal="right" vertical="center"/>
    </xf>
    <xf numFmtId="0" fontId="2" fillId="2" borderId="66" xfId="0" applyFont="1" applyFill="1" applyBorder="1" applyAlignment="1">
      <alignment horizontal="left" vertical="center" wrapText="1" indent="1"/>
    </xf>
    <xf numFmtId="0" fontId="66" fillId="2" borderId="16" xfId="0" applyFont="1" applyFill="1" applyBorder="1" applyAlignment="1">
      <alignment horizontal="right" vertical="center"/>
    </xf>
    <xf numFmtId="0" fontId="53" fillId="2" borderId="66" xfId="0" quotePrefix="1" applyFont="1" applyFill="1" applyBorder="1" applyAlignment="1">
      <alignment horizontal="left" vertical="center" wrapText="1" indent="2"/>
    </xf>
    <xf numFmtId="0" fontId="22" fillId="2" borderId="13" xfId="0" applyFont="1" applyFill="1" applyBorder="1" applyAlignment="1">
      <alignment horizontal="right" vertical="center"/>
    </xf>
    <xf numFmtId="3" fontId="88" fillId="2" borderId="16" xfId="0" quotePrefix="1" applyNumberFormat="1" applyFont="1" applyFill="1" applyBorder="1" applyAlignment="1">
      <alignment horizontal="right" vertical="center"/>
    </xf>
    <xf numFmtId="9" fontId="10" fillId="15" borderId="29" xfId="1" quotePrefix="1" applyFont="1" applyFill="1" applyBorder="1" applyAlignment="1">
      <alignment horizontal="right" vertical="center"/>
    </xf>
    <xf numFmtId="2" fontId="2" fillId="2" borderId="13" xfId="0" applyNumberFormat="1" applyFont="1" applyFill="1" applyBorder="1" applyAlignment="1">
      <alignment vertical="center"/>
    </xf>
    <xf numFmtId="2" fontId="10" fillId="2" borderId="13" xfId="0" applyNumberFormat="1" applyFont="1" applyFill="1" applyBorder="1" applyAlignment="1">
      <alignment horizontal="right" vertical="center"/>
    </xf>
    <xf numFmtId="2" fontId="10" fillId="2" borderId="54" xfId="0" applyNumberFormat="1" applyFont="1" applyFill="1" applyBorder="1" applyAlignment="1">
      <alignment horizontal="right" vertical="center"/>
    </xf>
    <xf numFmtId="9" fontId="10" fillId="15" borderId="13" xfId="1" applyFont="1" applyFill="1" applyBorder="1" applyAlignment="1">
      <alignment horizontal="right" vertical="center"/>
    </xf>
    <xf numFmtId="2" fontId="10" fillId="0" borderId="0" xfId="1" applyNumberFormat="1" applyFont="1" applyBorder="1" applyAlignment="1">
      <alignment horizontal="right" vertical="center"/>
    </xf>
    <xf numFmtId="0" fontId="10" fillId="15" borderId="13" xfId="0" applyFont="1" applyFill="1" applyBorder="1" applyAlignment="1">
      <alignment vertical="center" wrapText="1"/>
    </xf>
    <xf numFmtId="0" fontId="2" fillId="15" borderId="10" xfId="0" applyFont="1" applyFill="1" applyBorder="1" applyAlignment="1">
      <alignment horizontal="right" vertical="center"/>
    </xf>
    <xf numFmtId="1" fontId="2" fillId="15" borderId="13" xfId="0" applyNumberFormat="1" applyFont="1" applyFill="1" applyBorder="1" applyAlignment="1">
      <alignment horizontal="right" vertical="center"/>
    </xf>
    <xf numFmtId="1" fontId="2" fillId="15" borderId="13" xfId="1" applyNumberFormat="1" applyFont="1" applyFill="1" applyBorder="1" applyAlignment="1">
      <alignment horizontal="right" vertical="center"/>
    </xf>
    <xf numFmtId="1" fontId="2" fillId="15" borderId="23" xfId="0" applyNumberFormat="1" applyFont="1" applyFill="1" applyBorder="1" applyAlignment="1">
      <alignment horizontal="right" vertical="center"/>
    </xf>
    <xf numFmtId="166" fontId="2" fillId="15" borderId="29" xfId="1" applyNumberFormat="1" applyFont="1" applyFill="1" applyBorder="1" applyAlignment="1">
      <alignment horizontal="right" vertical="center"/>
    </xf>
    <xf numFmtId="49" fontId="2" fillId="15" borderId="13" xfId="1" applyNumberFormat="1" applyFont="1" applyFill="1" applyBorder="1" applyAlignment="1">
      <alignment horizontal="right" vertical="center"/>
    </xf>
    <xf numFmtId="165" fontId="10" fillId="2" borderId="14" xfId="0" applyNumberFormat="1" applyFont="1" applyFill="1" applyBorder="1" applyAlignment="1">
      <alignment horizontal="left" vertical="center" wrapText="1"/>
    </xf>
    <xf numFmtId="0" fontId="10" fillId="15" borderId="29" xfId="0" applyFont="1" applyFill="1" applyBorder="1" applyAlignment="1">
      <alignment vertical="center"/>
    </xf>
    <xf numFmtId="0" fontId="10" fillId="15" borderId="23" xfId="0" applyFont="1" applyFill="1" applyBorder="1" applyAlignment="1">
      <alignment vertical="center" wrapText="1"/>
    </xf>
    <xf numFmtId="0" fontId="10" fillId="0" borderId="132" xfId="0" applyFont="1" applyBorder="1" applyAlignment="1">
      <alignment horizontal="right" vertical="center" wrapText="1"/>
    </xf>
    <xf numFmtId="0" fontId="10" fillId="0" borderId="62" xfId="0" applyFont="1" applyBorder="1" applyAlignment="1">
      <alignment horizontal="right" vertical="center" wrapText="1"/>
    </xf>
    <xf numFmtId="0" fontId="10" fillId="2" borderId="114" xfId="0" applyFont="1" applyFill="1" applyBorder="1" applyAlignment="1">
      <alignment horizontal="right" vertical="center" wrapText="1"/>
    </xf>
    <xf numFmtId="0" fontId="10" fillId="0" borderId="156" xfId="0" applyFont="1" applyBorder="1" applyAlignment="1">
      <alignment horizontal="right" vertical="center" wrapText="1"/>
    </xf>
    <xf numFmtId="0" fontId="10" fillId="2" borderId="62" xfId="0" applyFont="1" applyFill="1" applyBorder="1" applyAlignment="1">
      <alignment horizontal="right" vertical="center" wrapText="1"/>
    </xf>
    <xf numFmtId="0" fontId="10" fillId="2" borderId="64" xfId="0" applyFont="1" applyFill="1" applyBorder="1" applyAlignment="1">
      <alignment horizontal="right" vertical="center" wrapText="1"/>
    </xf>
    <xf numFmtId="0" fontId="10" fillId="2" borderId="0" xfId="0" applyFont="1" applyFill="1" applyAlignment="1">
      <alignment horizontal="right" vertical="center" wrapText="1"/>
    </xf>
    <xf numFmtId="3" fontId="10" fillId="15" borderId="166" xfId="0" applyNumberFormat="1" applyFont="1" applyFill="1" applyBorder="1" applyAlignment="1">
      <alignment vertical="center" wrapText="1"/>
    </xf>
    <xf numFmtId="3" fontId="10" fillId="15" borderId="13" xfId="0" applyNumberFormat="1" applyFont="1" applyFill="1" applyBorder="1" applyAlignment="1">
      <alignment vertical="center" wrapText="1"/>
    </xf>
    <xf numFmtId="3" fontId="10" fillId="15" borderId="0" xfId="0" applyNumberFormat="1" applyFont="1" applyFill="1" applyAlignment="1">
      <alignment vertical="center" wrapText="1"/>
    </xf>
    <xf numFmtId="2" fontId="10" fillId="15" borderId="13" xfId="0" applyNumberFormat="1" applyFont="1" applyFill="1" applyBorder="1" applyAlignment="1">
      <alignment vertical="center" wrapText="1"/>
    </xf>
    <xf numFmtId="0" fontId="10" fillId="15" borderId="69" xfId="0" applyFont="1" applyFill="1" applyBorder="1" applyAlignment="1">
      <alignment horizontal="right" vertical="center" wrapText="1"/>
    </xf>
    <xf numFmtId="0" fontId="66" fillId="2" borderId="0" xfId="0" applyFont="1" applyFill="1" applyAlignment="1">
      <alignment horizontal="center" vertical="center" wrapText="1"/>
    </xf>
    <xf numFmtId="0" fontId="76" fillId="2" borderId="0" xfId="2" applyFont="1" applyFill="1" applyAlignment="1">
      <alignment horizontal="center" vertical="center" wrapText="1"/>
    </xf>
    <xf numFmtId="10" fontId="18" fillId="2" borderId="147" xfId="0" applyNumberFormat="1" applyFont="1" applyFill="1" applyBorder="1"/>
    <xf numFmtId="0" fontId="16" fillId="15" borderId="97" xfId="0" applyFont="1" applyFill="1" applyBorder="1"/>
    <xf numFmtId="0" fontId="16" fillId="15" borderId="50" xfId="0" applyFont="1" applyFill="1" applyBorder="1"/>
    <xf numFmtId="0" fontId="0" fillId="15" borderId="50" xfId="0" applyFill="1" applyBorder="1"/>
    <xf numFmtId="0" fontId="16" fillId="15" borderId="101" xfId="0" applyFont="1" applyFill="1" applyBorder="1"/>
    <xf numFmtId="0" fontId="6" fillId="15" borderId="98" xfId="0" applyFont="1" applyFill="1" applyBorder="1"/>
    <xf numFmtId="0" fontId="6" fillId="15" borderId="51" xfId="0" applyFont="1" applyFill="1" applyBorder="1"/>
    <xf numFmtId="0" fontId="0" fillId="15" borderId="0" xfId="0" applyFill="1"/>
    <xf numFmtId="0" fontId="17" fillId="15" borderId="0" xfId="0" applyFont="1" applyFill="1" applyAlignment="1">
      <alignment vertical="center"/>
    </xf>
    <xf numFmtId="0" fontId="6" fillId="15" borderId="99" xfId="0" applyFont="1" applyFill="1" applyBorder="1"/>
    <xf numFmtId="0" fontId="6" fillId="15" borderId="100" xfId="0" applyFont="1" applyFill="1" applyBorder="1"/>
    <xf numFmtId="0" fontId="126" fillId="0" borderId="0" xfId="0" applyFont="1" applyAlignment="1">
      <alignment vertical="center"/>
    </xf>
    <xf numFmtId="0" fontId="10" fillId="15" borderId="10" xfId="0" applyFont="1" applyFill="1" applyBorder="1" applyAlignment="1">
      <alignment vertical="center"/>
    </xf>
    <xf numFmtId="0" fontId="10" fillId="15" borderId="13" xfId="0" applyFont="1" applyFill="1" applyBorder="1" applyAlignment="1">
      <alignment vertical="center"/>
    </xf>
    <xf numFmtId="3" fontId="10" fillId="2" borderId="13" xfId="0" applyNumberFormat="1" applyFont="1" applyFill="1" applyBorder="1" applyAlignment="1">
      <alignment vertical="center" wrapText="1"/>
    </xf>
    <xf numFmtId="3" fontId="10" fillId="2" borderId="65" xfId="0" applyNumberFormat="1" applyFont="1" applyFill="1" applyBorder="1" applyAlignment="1">
      <alignment vertical="center" wrapText="1"/>
    </xf>
    <xf numFmtId="3" fontId="10" fillId="2" borderId="0" xfId="0" applyNumberFormat="1" applyFont="1" applyFill="1" applyAlignment="1">
      <alignment vertical="center" wrapText="1"/>
    </xf>
    <xf numFmtId="3" fontId="10" fillId="2" borderId="16" xfId="0" applyNumberFormat="1" applyFont="1" applyFill="1" applyBorder="1" applyAlignment="1">
      <alignment vertical="center" wrapText="1"/>
    </xf>
    <xf numFmtId="0" fontId="10" fillId="2" borderId="23" xfId="0" applyFont="1" applyFill="1" applyBorder="1" applyAlignment="1">
      <alignment vertical="center" wrapText="1"/>
    </xf>
    <xf numFmtId="0" fontId="10" fillId="2" borderId="13" xfId="0" applyFont="1" applyFill="1" applyBorder="1" applyAlignment="1">
      <alignment vertical="center" wrapText="1"/>
    </xf>
    <xf numFmtId="0" fontId="10" fillId="2" borderId="69" xfId="0" applyFont="1" applyFill="1" applyBorder="1" applyAlignment="1">
      <alignment horizontal="right" vertical="center" wrapText="1"/>
    </xf>
    <xf numFmtId="0" fontId="10" fillId="0" borderId="155" xfId="0" applyFont="1" applyBorder="1" applyAlignment="1">
      <alignment vertical="center" wrapText="1"/>
    </xf>
    <xf numFmtId="0" fontId="10" fillId="0" borderId="144" xfId="0" applyFont="1" applyBorder="1" applyAlignment="1">
      <alignment vertical="center" wrapText="1"/>
    </xf>
    <xf numFmtId="0" fontId="10" fillId="0" borderId="155" xfId="0" applyFont="1" applyBorder="1" applyAlignment="1">
      <alignment horizontal="right" vertical="center" wrapText="1"/>
    </xf>
    <xf numFmtId="3" fontId="10" fillId="15" borderId="16" xfId="0" applyNumberFormat="1" applyFont="1" applyFill="1" applyBorder="1" applyAlignment="1">
      <alignment vertical="center" wrapText="1"/>
    </xf>
    <xf numFmtId="0" fontId="10" fillId="2" borderId="156" xfId="0" applyFont="1" applyFill="1" applyBorder="1" applyAlignment="1">
      <alignment horizontal="right" vertical="center" wrapText="1"/>
    </xf>
    <xf numFmtId="0" fontId="10" fillId="2" borderId="13" xfId="0" applyFont="1" applyFill="1" applyBorder="1" applyAlignment="1">
      <alignment horizontal="left" vertical="center" wrapText="1"/>
    </xf>
    <xf numFmtId="2" fontId="57" fillId="0" borderId="0" xfId="0" applyNumberFormat="1" applyFont="1" applyAlignment="1">
      <alignment vertical="center"/>
    </xf>
    <xf numFmtId="0" fontId="87" fillId="19" borderId="174" xfId="0" applyFont="1" applyFill="1" applyBorder="1" applyAlignment="1">
      <alignment vertical="center" wrapText="1"/>
    </xf>
    <xf numFmtId="0" fontId="131" fillId="2" borderId="7" xfId="0" applyFont="1" applyFill="1" applyBorder="1"/>
    <xf numFmtId="0" fontId="9" fillId="2" borderId="0" xfId="0" applyFont="1" applyFill="1" applyBorder="1"/>
    <xf numFmtId="0" fontId="111" fillId="2" borderId="0" xfId="2" applyFont="1" applyFill="1" applyBorder="1" applyAlignment="1">
      <alignment horizontal="center"/>
    </xf>
    <xf numFmtId="0" fontId="10" fillId="2" borderId="0" xfId="0" applyFont="1" applyFill="1" applyBorder="1"/>
    <xf numFmtId="0" fontId="80" fillId="2" borderId="0" xfId="4" applyFill="1" applyBorder="1" applyAlignment="1">
      <alignment horizontal="center" vertical="center" wrapText="1"/>
    </xf>
    <xf numFmtId="0" fontId="105" fillId="10" borderId="0" xfId="0" applyFont="1" applyFill="1" applyAlignment="1">
      <alignment wrapText="1"/>
    </xf>
    <xf numFmtId="0" fontId="128" fillId="2" borderId="127" xfId="0" applyFont="1" applyFill="1" applyBorder="1" applyAlignment="1">
      <alignment vertical="center" wrapText="1"/>
    </xf>
    <xf numFmtId="0" fontId="0" fillId="0" borderId="120" xfId="0" applyBorder="1" applyAlignment="1">
      <alignment vertical="center" wrapText="1"/>
    </xf>
    <xf numFmtId="0" fontId="104" fillId="0" borderId="7" xfId="0" applyFont="1" applyBorder="1" applyAlignment="1">
      <alignment horizontal="right" vertical="center" wrapText="1"/>
    </xf>
    <xf numFmtId="0" fontId="104" fillId="0" borderId="7" xfId="0" applyFont="1" applyBorder="1" applyAlignment="1">
      <alignment vertical="center" wrapText="1"/>
    </xf>
    <xf numFmtId="0" fontId="125" fillId="0" borderId="7" xfId="0" applyFont="1" applyBorder="1" applyAlignment="1">
      <alignment vertical="center" wrapText="1"/>
    </xf>
    <xf numFmtId="0" fontId="6" fillId="0" borderId="0" xfId="0" applyFont="1" applyAlignment="1">
      <alignment horizontal="right" vertical="center" wrapText="1"/>
    </xf>
    <xf numFmtId="0" fontId="89" fillId="0" borderId="0" xfId="0" applyFont="1" applyAlignment="1">
      <alignment vertical="center" wrapText="1"/>
    </xf>
    <xf numFmtId="0" fontId="108" fillId="18" borderId="102" xfId="0" applyFont="1" applyFill="1" applyBorder="1" applyAlignment="1">
      <alignment vertical="center"/>
    </xf>
    <xf numFmtId="0" fontId="108" fillId="18" borderId="65" xfId="0" applyFont="1" applyFill="1" applyBorder="1" applyAlignment="1">
      <alignment horizontal="center" vertical="center"/>
    </xf>
    <xf numFmtId="0" fontId="108" fillId="18" borderId="65" xfId="0" applyFont="1" applyFill="1" applyBorder="1" applyAlignment="1">
      <alignment vertical="center"/>
    </xf>
    <xf numFmtId="0" fontId="108" fillId="3" borderId="147" xfId="0" applyFont="1" applyFill="1" applyBorder="1" applyAlignment="1">
      <alignment vertical="center" wrapText="1"/>
    </xf>
    <xf numFmtId="0" fontId="108" fillId="3" borderId="147" xfId="0" applyFont="1" applyFill="1" applyBorder="1" applyAlignment="1">
      <alignment horizontal="right" vertical="center" wrapText="1"/>
    </xf>
    <xf numFmtId="0" fontId="108" fillId="3" borderId="147" xfId="0" applyFont="1" applyFill="1" applyBorder="1" applyAlignment="1">
      <alignment horizontal="left" vertical="center" wrapText="1"/>
    </xf>
    <xf numFmtId="0" fontId="108" fillId="3" borderId="140" xfId="2" applyFont="1" applyFill="1" applyBorder="1" applyAlignment="1">
      <alignment vertical="center" wrapText="1"/>
    </xf>
    <xf numFmtId="0" fontId="90" fillId="2" borderId="0" xfId="0" applyFont="1" applyFill="1" applyAlignment="1">
      <alignment vertical="center" wrapText="1"/>
    </xf>
    <xf numFmtId="0" fontId="90" fillId="2" borderId="0" xfId="0" applyFont="1" applyFill="1" applyAlignment="1">
      <alignment horizontal="right" vertical="center" wrapText="1"/>
    </xf>
    <xf numFmtId="0" fontId="90" fillId="0" borderId="0" xfId="0" applyFont="1" applyAlignment="1">
      <alignment vertical="center" wrapText="1"/>
    </xf>
    <xf numFmtId="0" fontId="90" fillId="0" borderId="0" xfId="0" applyFont="1" applyAlignment="1">
      <alignment horizontal="right" vertical="center" wrapText="1"/>
    </xf>
    <xf numFmtId="0" fontId="66" fillId="0" borderId="0" xfId="0" applyFont="1" applyAlignment="1">
      <alignment vertical="center" wrapText="1"/>
    </xf>
    <xf numFmtId="0" fontId="0" fillId="0" borderId="0" xfId="0" applyAlignment="1">
      <alignment horizontal="right" vertical="center" wrapText="1"/>
    </xf>
    <xf numFmtId="0" fontId="66" fillId="2" borderId="4" xfId="0" applyFont="1" applyFill="1" applyBorder="1" applyAlignment="1">
      <alignment horizontal="left" vertical="center" indent="1"/>
    </xf>
    <xf numFmtId="0" fontId="66" fillId="15" borderId="49" xfId="0" applyFont="1" applyFill="1" applyBorder="1" applyAlignment="1">
      <alignment horizontal="left" vertical="center" wrapText="1" indent="1"/>
    </xf>
    <xf numFmtId="0" fontId="134" fillId="2" borderId="0" xfId="0" applyFont="1" applyFill="1" applyAlignment="1">
      <alignment wrapText="1"/>
    </xf>
    <xf numFmtId="0" fontId="135" fillId="2" borderId="0" xfId="0" applyFont="1" applyFill="1"/>
    <xf numFmtId="0" fontId="136" fillId="2" borderId="0" xfId="0" applyFont="1" applyFill="1"/>
    <xf numFmtId="0" fontId="137" fillId="0" borderId="0" xfId="2" applyFont="1" applyAlignment="1"/>
    <xf numFmtId="0" fontId="139" fillId="2" borderId="0" xfId="0" applyFont="1" applyFill="1"/>
    <xf numFmtId="3" fontId="86" fillId="15" borderId="178" xfId="1" applyNumberFormat="1" applyFont="1" applyFill="1" applyBorder="1" applyAlignment="1">
      <alignment horizontal="right" vertical="center"/>
    </xf>
    <xf numFmtId="9" fontId="88" fillId="15" borderId="13" xfId="1" quotePrefix="1" applyFont="1" applyFill="1" applyBorder="1" applyAlignment="1">
      <alignment horizontal="right" vertical="center"/>
    </xf>
    <xf numFmtId="9" fontId="53" fillId="15" borderId="23" xfId="1" applyFont="1" applyFill="1" applyBorder="1" applyAlignment="1">
      <alignment vertical="center"/>
    </xf>
    <xf numFmtId="9" fontId="53" fillId="15" borderId="0" xfId="1" applyFont="1" applyFill="1" applyBorder="1" applyAlignment="1">
      <alignment vertical="center"/>
    </xf>
    <xf numFmtId="0" fontId="18" fillId="2" borderId="0" xfId="0" applyFont="1" applyFill="1" applyAlignment="1">
      <alignment vertical="center" wrapText="1"/>
    </xf>
    <xf numFmtId="0" fontId="18" fillId="2" borderId="0" xfId="0" applyFont="1" applyFill="1" applyAlignment="1">
      <alignment vertical="center"/>
    </xf>
    <xf numFmtId="0" fontId="67" fillId="2" borderId="0" xfId="0" applyFont="1" applyFill="1" applyAlignment="1">
      <alignment vertical="center" wrapText="1"/>
    </xf>
    <xf numFmtId="0" fontId="67" fillId="2" borderId="0" xfId="0" applyFont="1" applyFill="1" applyAlignment="1">
      <alignment vertical="top" wrapText="1"/>
    </xf>
    <xf numFmtId="0" fontId="0" fillId="0" borderId="0" xfId="0"/>
    <xf numFmtId="0" fontId="66" fillId="2" borderId="159" xfId="0" applyFont="1" applyFill="1" applyBorder="1" applyAlignment="1">
      <alignment vertical="center" wrapText="1"/>
    </xf>
    <xf numFmtId="0" fontId="66" fillId="2" borderId="160" xfId="0" applyFont="1" applyFill="1" applyBorder="1" applyAlignment="1">
      <alignment vertical="center" wrapText="1"/>
    </xf>
    <xf numFmtId="0" fontId="66" fillId="2" borderId="71" xfId="0" applyFont="1" applyFill="1" applyBorder="1" applyAlignment="1">
      <alignment vertical="center" wrapText="1"/>
    </xf>
    <xf numFmtId="0" fontId="66" fillId="2" borderId="183" xfId="0" applyFont="1" applyFill="1" applyBorder="1" applyAlignment="1">
      <alignment vertical="center" wrapText="1"/>
    </xf>
    <xf numFmtId="0" fontId="66" fillId="2" borderId="163" xfId="0" applyFont="1" applyFill="1" applyBorder="1" applyAlignment="1">
      <alignment vertical="center" wrapText="1"/>
    </xf>
    <xf numFmtId="0" fontId="66" fillId="2" borderId="160" xfId="0" applyFont="1" applyFill="1" applyBorder="1" applyAlignment="1">
      <alignment horizontal="left" vertical="center" wrapText="1"/>
    </xf>
    <xf numFmtId="0" fontId="66" fillId="2" borderId="104" xfId="0" applyFont="1" applyFill="1" applyBorder="1" applyAlignment="1">
      <alignment horizontal="left" vertical="center" wrapText="1"/>
    </xf>
    <xf numFmtId="0" fontId="0" fillId="2" borderId="120" xfId="0" applyFill="1" applyBorder="1" applyAlignment="1">
      <alignment vertical="center"/>
    </xf>
    <xf numFmtId="0" fontId="0" fillId="0" borderId="0" xfId="0" applyBorder="1"/>
    <xf numFmtId="0" fontId="0" fillId="0" borderId="120" xfId="0" applyBorder="1"/>
    <xf numFmtId="0" fontId="11" fillId="0" borderId="120" xfId="0" applyFont="1" applyBorder="1"/>
    <xf numFmtId="3" fontId="70" fillId="0" borderId="16" xfId="0" quotePrefix="1" applyNumberFormat="1" applyFont="1" applyBorder="1" applyAlignment="1">
      <alignment horizontal="right" vertical="center"/>
    </xf>
    <xf numFmtId="0" fontId="66" fillId="0" borderId="23" xfId="0" quotePrefix="1" applyFont="1" applyBorder="1" applyAlignment="1">
      <alignment horizontal="right" vertical="center"/>
    </xf>
    <xf numFmtId="0" fontId="88" fillId="0" borderId="23" xfId="0" quotePrefix="1" applyFont="1" applyBorder="1" applyAlignment="1">
      <alignment horizontal="right" vertical="center"/>
    </xf>
    <xf numFmtId="168" fontId="2" fillId="15" borderId="2" xfId="3" applyNumberFormat="1" applyFont="1" applyFill="1" applyBorder="1" applyAlignment="1">
      <alignment vertical="center"/>
    </xf>
    <xf numFmtId="0" fontId="10" fillId="2" borderId="184" xfId="0" applyFont="1" applyFill="1" applyBorder="1"/>
    <xf numFmtId="0" fontId="128" fillId="15" borderId="35" xfId="0" applyFont="1" applyFill="1" applyBorder="1" applyAlignment="1">
      <alignment horizontal="left" vertical="center" wrapText="1" indent="1"/>
    </xf>
    <xf numFmtId="0" fontId="39" fillId="0" borderId="0" xfId="0" applyFont="1" applyBorder="1" applyAlignment="1">
      <alignment vertical="center"/>
    </xf>
    <xf numFmtId="165" fontId="56" fillId="0" borderId="186" xfId="0" applyNumberFormat="1" applyFont="1" applyBorder="1" applyAlignment="1">
      <alignment horizontal="right" vertical="center"/>
    </xf>
    <xf numFmtId="165" fontId="56" fillId="0" borderId="187" xfId="0" quotePrefix="1" applyNumberFormat="1" applyFont="1" applyBorder="1" applyAlignment="1">
      <alignment horizontal="right" vertical="center"/>
    </xf>
    <xf numFmtId="3" fontId="2" fillId="0" borderId="53" xfId="0" quotePrefix="1" applyNumberFormat="1" applyFont="1" applyBorder="1" applyAlignment="1">
      <alignment horizontal="right" vertical="center"/>
    </xf>
    <xf numFmtId="3" fontId="2" fillId="0" borderId="54" xfId="0" quotePrefix="1" applyNumberFormat="1" applyFont="1" applyBorder="1" applyAlignment="1">
      <alignment horizontal="right" vertical="center"/>
    </xf>
    <xf numFmtId="165" fontId="2" fillId="0" borderId="54" xfId="0" applyNumberFormat="1" applyFont="1" applyBorder="1" applyAlignment="1">
      <alignment horizontal="right" vertical="center"/>
    </xf>
    <xf numFmtId="165" fontId="53" fillId="0" borderId="54" xfId="0" applyNumberFormat="1" applyFont="1" applyBorder="1" applyAlignment="1">
      <alignment horizontal="right" vertical="center"/>
    </xf>
    <xf numFmtId="165" fontId="53" fillId="0" borderId="188" xfId="0" applyNumberFormat="1" applyFont="1" applyBorder="1" applyAlignment="1">
      <alignment horizontal="right" vertical="center"/>
    </xf>
    <xf numFmtId="0" fontId="66" fillId="0" borderId="189" xfId="0" quotePrefix="1" applyFont="1" applyBorder="1" applyAlignment="1">
      <alignment horizontal="right" vertical="center"/>
    </xf>
    <xf numFmtId="165" fontId="2" fillId="0" borderId="55" xfId="0" applyNumberFormat="1" applyFont="1" applyBorder="1" applyAlignment="1">
      <alignment horizontal="right" vertical="center"/>
    </xf>
    <xf numFmtId="165" fontId="2" fillId="0" borderId="52" xfId="0" applyNumberFormat="1" applyFont="1" applyBorder="1" applyAlignment="1">
      <alignment horizontal="right" vertical="center"/>
    </xf>
    <xf numFmtId="0" fontId="2" fillId="0" borderId="53" xfId="0" applyFont="1" applyBorder="1" applyAlignment="1">
      <alignment horizontal="right" vertical="center"/>
    </xf>
    <xf numFmtId="165" fontId="2" fillId="0" borderId="55" xfId="0" quotePrefix="1" applyNumberFormat="1" applyFont="1" applyBorder="1" applyAlignment="1">
      <alignment horizontal="right" vertical="center"/>
    </xf>
    <xf numFmtId="165" fontId="10" fillId="0" borderId="52" xfId="0" applyNumberFormat="1" applyFont="1" applyBorder="1" applyAlignment="1">
      <alignment horizontal="right" vertical="center"/>
    </xf>
    <xf numFmtId="3" fontId="56" fillId="0" borderId="191" xfId="0" quotePrefix="1" applyNumberFormat="1" applyFont="1" applyBorder="1" applyAlignment="1">
      <alignment horizontal="right" vertical="center"/>
    </xf>
    <xf numFmtId="4" fontId="56" fillId="0" borderId="192" xfId="0" quotePrefix="1" applyNumberFormat="1" applyFont="1" applyBorder="1" applyAlignment="1">
      <alignment horizontal="right" vertical="center"/>
    </xf>
    <xf numFmtId="3" fontId="86" fillId="2" borderId="193" xfId="0" applyNumberFormat="1" applyFont="1" applyFill="1" applyBorder="1" applyAlignment="1">
      <alignment horizontal="right" vertical="center"/>
    </xf>
    <xf numFmtId="3" fontId="70" fillId="0" borderId="54" xfId="0" quotePrefix="1" applyNumberFormat="1" applyFont="1" applyBorder="1" applyAlignment="1">
      <alignment horizontal="right" vertical="center"/>
    </xf>
    <xf numFmtId="3" fontId="88" fillId="0" borderId="54" xfId="0" quotePrefix="1" applyNumberFormat="1" applyFont="1" applyBorder="1" applyAlignment="1">
      <alignment horizontal="right" vertical="center"/>
    </xf>
    <xf numFmtId="3" fontId="88" fillId="2" borderId="54" xfId="0" quotePrefix="1" applyNumberFormat="1" applyFont="1" applyFill="1" applyBorder="1" applyAlignment="1">
      <alignment horizontal="right" vertical="center"/>
    </xf>
    <xf numFmtId="3" fontId="70" fillId="2" borderId="54" xfId="0" quotePrefix="1" applyNumberFormat="1" applyFont="1" applyFill="1" applyBorder="1" applyAlignment="1">
      <alignment horizontal="right" vertical="center"/>
    </xf>
    <xf numFmtId="3" fontId="70" fillId="2" borderId="188" xfId="0" quotePrefix="1" applyNumberFormat="1" applyFont="1" applyFill="1" applyBorder="1" applyAlignment="1">
      <alignment horizontal="right" vertical="center"/>
    </xf>
    <xf numFmtId="165" fontId="88" fillId="2" borderId="54" xfId="0" applyNumberFormat="1" applyFont="1" applyFill="1" applyBorder="1" applyAlignment="1">
      <alignment horizontal="right" vertical="center"/>
    </xf>
    <xf numFmtId="165" fontId="70" fillId="2" borderId="188" xfId="0" quotePrefix="1" applyNumberFormat="1" applyFont="1" applyFill="1" applyBorder="1" applyAlignment="1">
      <alignment horizontal="right" vertical="center"/>
    </xf>
    <xf numFmtId="165" fontId="88" fillId="2" borderId="188" xfId="0" quotePrefix="1" applyNumberFormat="1" applyFont="1" applyFill="1" applyBorder="1" applyAlignment="1">
      <alignment horizontal="right" vertical="center"/>
    </xf>
    <xf numFmtId="165" fontId="88" fillId="2" borderId="188" xfId="0" applyNumberFormat="1" applyFont="1" applyFill="1" applyBorder="1" applyAlignment="1">
      <alignment horizontal="right" vertical="center"/>
    </xf>
    <xf numFmtId="165" fontId="88" fillId="2" borderId="54" xfId="0" quotePrefix="1" applyNumberFormat="1" applyFont="1" applyFill="1" applyBorder="1" applyAlignment="1">
      <alignment horizontal="right" vertical="center"/>
    </xf>
    <xf numFmtId="165" fontId="70" fillId="6" borderId="188" xfId="0" applyNumberFormat="1" applyFont="1" applyFill="1" applyBorder="1" applyAlignment="1">
      <alignment horizontal="right" vertical="center"/>
    </xf>
    <xf numFmtId="165" fontId="70" fillId="0" borderId="188" xfId="0" quotePrefix="1" applyNumberFormat="1" applyFont="1" applyBorder="1" applyAlignment="1">
      <alignment horizontal="right" vertical="center"/>
    </xf>
    <xf numFmtId="165" fontId="88" fillId="2" borderId="189" xfId="0" quotePrefix="1" applyNumberFormat="1" applyFont="1" applyFill="1" applyBorder="1" applyAlignment="1">
      <alignment horizontal="right" vertical="center"/>
    </xf>
    <xf numFmtId="168" fontId="66" fillId="15" borderId="69" xfId="3" applyNumberFormat="1" applyFont="1" applyFill="1" applyBorder="1" applyAlignment="1">
      <alignment horizontal="right" vertical="center" indent="3"/>
    </xf>
    <xf numFmtId="1" fontId="2" fillId="2" borderId="52" xfId="0" applyNumberFormat="1" applyFont="1" applyFill="1" applyBorder="1" applyAlignment="1">
      <alignment horizontal="right" vertical="center"/>
    </xf>
    <xf numFmtId="1" fontId="2" fillId="2" borderId="54" xfId="0" applyNumberFormat="1" applyFont="1" applyFill="1" applyBorder="1" applyAlignment="1">
      <alignment horizontal="right" vertical="center"/>
    </xf>
    <xf numFmtId="1" fontId="10" fillId="2" borderId="54" xfId="0" quotePrefix="1" applyNumberFormat="1" applyFont="1" applyFill="1" applyBorder="1" applyAlignment="1">
      <alignment horizontal="right" vertical="center"/>
    </xf>
    <xf numFmtId="1" fontId="10" fillId="2" borderId="189" xfId="0" quotePrefix="1" applyNumberFormat="1" applyFont="1" applyFill="1" applyBorder="1" applyAlignment="1">
      <alignment horizontal="right" vertical="center"/>
    </xf>
    <xf numFmtId="0" fontId="39" fillId="0" borderId="5" xfId="0" applyFont="1" applyBorder="1" applyAlignment="1">
      <alignment horizontal="center" vertical="center" wrapText="1"/>
    </xf>
    <xf numFmtId="1" fontId="70" fillId="0" borderId="52" xfId="0" applyNumberFormat="1" applyFont="1" applyBorder="1" applyAlignment="1">
      <alignment horizontal="right" vertical="center"/>
    </xf>
    <xf numFmtId="1" fontId="70" fillId="2" borderId="54" xfId="0" applyNumberFormat="1" applyFont="1" applyFill="1" applyBorder="1" applyAlignment="1">
      <alignment horizontal="right" vertical="center"/>
    </xf>
    <xf numFmtId="3" fontId="70" fillId="2" borderId="188" xfId="0" applyNumberFormat="1" applyFont="1" applyFill="1" applyBorder="1" applyAlignment="1">
      <alignment horizontal="right" vertical="center"/>
    </xf>
    <xf numFmtId="0" fontId="81" fillId="2" borderId="54" xfId="0" applyFont="1" applyFill="1" applyBorder="1" applyAlignment="1">
      <alignment horizontal="right" vertical="center"/>
    </xf>
    <xf numFmtId="1" fontId="81" fillId="2" borderId="51" xfId="0" quotePrefix="1" applyNumberFormat="1" applyFont="1" applyFill="1" applyBorder="1" applyAlignment="1">
      <alignment horizontal="right" vertical="center"/>
    </xf>
    <xf numFmtId="1" fontId="81" fillId="2" borderId="54" xfId="0" quotePrefix="1" applyNumberFormat="1" applyFont="1" applyFill="1" applyBorder="1" applyAlignment="1">
      <alignment horizontal="right" vertical="center"/>
    </xf>
    <xf numFmtId="0" fontId="81" fillId="2" borderId="185" xfId="0" quotePrefix="1" applyFont="1" applyFill="1" applyBorder="1" applyAlignment="1">
      <alignment horizontal="right" vertical="center"/>
    </xf>
    <xf numFmtId="0" fontId="39" fillId="0" borderId="98" xfId="0" applyFont="1" applyBorder="1" applyAlignment="1">
      <alignment vertical="center"/>
    </xf>
    <xf numFmtId="0" fontId="65" fillId="0" borderId="5" xfId="0" applyFont="1" applyBorder="1" applyAlignment="1">
      <alignment horizontal="center" vertical="center" wrapText="1"/>
    </xf>
    <xf numFmtId="1" fontId="2" fillId="0" borderId="52" xfId="0" applyNumberFormat="1" applyFont="1" applyBorder="1" applyAlignment="1">
      <alignment horizontal="right" vertical="center"/>
    </xf>
    <xf numFmtId="1" fontId="2" fillId="0" borderId="54" xfId="0" applyNumberFormat="1" applyFont="1" applyBorder="1" applyAlignment="1">
      <alignment horizontal="right" vertical="center"/>
    </xf>
    <xf numFmtId="1" fontId="2" fillId="2" borderId="55" xfId="0" quotePrefix="1" applyNumberFormat="1" applyFont="1" applyFill="1" applyBorder="1" applyAlignment="1">
      <alignment horizontal="right" vertical="center"/>
    </xf>
    <xf numFmtId="0" fontId="10" fillId="0" borderId="54" xfId="1" applyNumberFormat="1" applyFont="1" applyFill="1" applyBorder="1" applyAlignment="1">
      <alignment horizontal="right" vertical="center"/>
    </xf>
    <xf numFmtId="9" fontId="2" fillId="0" borderId="54" xfId="0" applyNumberFormat="1" applyFont="1" applyBorder="1" applyAlignment="1">
      <alignment horizontal="right" vertical="center"/>
    </xf>
    <xf numFmtId="0" fontId="10" fillId="0" borderId="194" xfId="0" applyFont="1" applyBorder="1" applyAlignment="1">
      <alignment horizontal="right" vertical="center"/>
    </xf>
    <xf numFmtId="3" fontId="56" fillId="0" borderId="187" xfId="0" applyNumberFormat="1" applyFont="1" applyBorder="1" applyAlignment="1">
      <alignment horizontal="right" vertical="center"/>
    </xf>
    <xf numFmtId="3" fontId="56" fillId="0" borderId="51" xfId="0" quotePrefix="1" applyNumberFormat="1" applyFont="1" applyBorder="1" applyAlignment="1">
      <alignment horizontal="right" vertical="center"/>
    </xf>
    <xf numFmtId="165" fontId="2" fillId="0" borderId="53" xfId="0" applyNumberFormat="1" applyFont="1" applyBorder="1" applyAlignment="1">
      <alignment horizontal="right" vertical="center"/>
    </xf>
    <xf numFmtId="165" fontId="2" fillId="0" borderId="188" xfId="0" applyNumberFormat="1" applyFont="1" applyBorder="1" applyAlignment="1">
      <alignment horizontal="right" vertical="center"/>
    </xf>
    <xf numFmtId="165" fontId="2" fillId="0" borderId="189" xfId="0" applyNumberFormat="1" applyFont="1" applyBorder="1" applyAlignment="1">
      <alignment horizontal="right" vertical="center"/>
    </xf>
    <xf numFmtId="9" fontId="10" fillId="0" borderId="55" xfId="1" quotePrefix="1" applyFont="1" applyBorder="1" applyAlignment="1">
      <alignment horizontal="right" vertical="center"/>
    </xf>
    <xf numFmtId="3" fontId="10" fillId="0" borderId="53" xfId="0" quotePrefix="1" applyNumberFormat="1" applyFont="1" applyBorder="1" applyAlignment="1">
      <alignment horizontal="right" vertical="center"/>
    </xf>
    <xf numFmtId="0" fontId="10" fillId="0" borderId="53" xfId="1" applyNumberFormat="1" applyFont="1" applyBorder="1" applyAlignment="1">
      <alignment horizontal="right" vertical="center"/>
    </xf>
    <xf numFmtId="0" fontId="10" fillId="0" borderId="190" xfId="1" applyNumberFormat="1" applyFont="1" applyBorder="1" applyAlignment="1">
      <alignment horizontal="right" vertical="center"/>
    </xf>
    <xf numFmtId="0" fontId="10" fillId="0" borderId="56" xfId="1" applyNumberFormat="1" applyFont="1" applyBorder="1" applyAlignment="1">
      <alignment horizontal="right" vertical="center"/>
    </xf>
    <xf numFmtId="1" fontId="10" fillId="0" borderId="52" xfId="1" applyNumberFormat="1" applyFont="1" applyBorder="1" applyAlignment="1">
      <alignment horizontal="right" vertical="center"/>
    </xf>
    <xf numFmtId="1" fontId="10" fillId="0" borderId="55" xfId="1" applyNumberFormat="1" applyFont="1" applyBorder="1" applyAlignment="1">
      <alignment horizontal="right" vertical="center"/>
    </xf>
    <xf numFmtId="0" fontId="10" fillId="0" borderId="52" xfId="1" applyNumberFormat="1" applyFont="1" applyBorder="1" applyAlignment="1">
      <alignment horizontal="right" vertical="center"/>
    </xf>
    <xf numFmtId="0" fontId="10" fillId="0" borderId="55" xfId="1" applyNumberFormat="1" applyFont="1" applyBorder="1" applyAlignment="1">
      <alignment horizontal="right" vertical="center"/>
    </xf>
    <xf numFmtId="0" fontId="9" fillId="3" borderId="51" xfId="0" applyFont="1" applyFill="1" applyBorder="1" applyAlignment="1">
      <alignment horizontal="right" vertical="center"/>
    </xf>
    <xf numFmtId="165" fontId="10" fillId="0" borderId="55" xfId="0" quotePrefix="1" applyNumberFormat="1" applyFont="1" applyBorder="1" applyAlignment="1">
      <alignment horizontal="right" vertical="center"/>
    </xf>
    <xf numFmtId="0" fontId="0" fillId="0" borderId="98" xfId="0" applyBorder="1"/>
    <xf numFmtId="0" fontId="0" fillId="0" borderId="98" xfId="0" applyBorder="1" applyAlignment="1">
      <alignment wrapText="1"/>
    </xf>
    <xf numFmtId="9" fontId="10" fillId="0" borderId="56" xfId="1" quotePrefix="1" applyFont="1" applyBorder="1" applyAlignment="1">
      <alignment horizontal="right" vertical="center"/>
    </xf>
    <xf numFmtId="3" fontId="10" fillId="0" borderId="53" xfId="0" applyNumberFormat="1" applyFont="1" applyBorder="1" applyAlignment="1">
      <alignment horizontal="right" vertical="center"/>
    </xf>
    <xf numFmtId="3" fontId="10" fillId="0" borderId="190" xfId="0" applyNumberFormat="1" applyFont="1" applyBorder="1" applyAlignment="1">
      <alignment horizontal="right" vertical="center"/>
    </xf>
    <xf numFmtId="0" fontId="2" fillId="0" borderId="198" xfId="0" applyFont="1" applyBorder="1" applyAlignment="1">
      <alignment horizontal="right" vertical="center"/>
    </xf>
    <xf numFmtId="0" fontId="2" fillId="0" borderId="54" xfId="0" applyFont="1" applyBorder="1" applyAlignment="1">
      <alignment horizontal="right" vertical="center"/>
    </xf>
    <xf numFmtId="168" fontId="2" fillId="0" borderId="55" xfId="3" applyNumberFormat="1" applyFont="1" applyFill="1" applyBorder="1" applyAlignment="1">
      <alignment horizontal="right" vertical="center"/>
    </xf>
    <xf numFmtId="9" fontId="10" fillId="0" borderId="199" xfId="1" quotePrefix="1" applyFont="1" applyBorder="1" applyAlignment="1">
      <alignment horizontal="right" vertical="center"/>
    </xf>
    <xf numFmtId="9" fontId="10" fillId="0" borderId="189" xfId="1" quotePrefix="1" applyFont="1" applyBorder="1" applyAlignment="1">
      <alignment horizontal="right" vertical="center"/>
    </xf>
    <xf numFmtId="9" fontId="53" fillId="0" borderId="54" xfId="1" quotePrefix="1" applyFont="1" applyBorder="1" applyAlignment="1">
      <alignment horizontal="right" vertical="center"/>
    </xf>
    <xf numFmtId="1" fontId="2" fillId="0" borderId="55" xfId="1" applyNumberFormat="1" applyFont="1" applyBorder="1" applyAlignment="1">
      <alignment horizontal="right" vertical="center"/>
    </xf>
    <xf numFmtId="1" fontId="10" fillId="0" borderId="54" xfId="1" quotePrefix="1" applyNumberFormat="1" applyFont="1" applyBorder="1" applyAlignment="1">
      <alignment horizontal="right" vertical="center"/>
    </xf>
    <xf numFmtId="1" fontId="53" fillId="0" borderId="54" xfId="1" applyNumberFormat="1" applyFont="1" applyBorder="1" applyAlignment="1">
      <alignment horizontal="right" vertical="center"/>
    </xf>
    <xf numFmtId="9" fontId="53" fillId="0" borderId="188" xfId="1" applyFont="1" applyBorder="1" applyAlignment="1">
      <alignment horizontal="right" vertical="center"/>
    </xf>
    <xf numFmtId="9" fontId="53" fillId="0" borderId="55" xfId="1" applyFont="1" applyBorder="1" applyAlignment="1">
      <alignment horizontal="right" vertical="center"/>
    </xf>
    <xf numFmtId="165" fontId="10" fillId="0" borderId="56" xfId="0" quotePrefix="1" applyNumberFormat="1" applyFont="1" applyBorder="1" applyAlignment="1">
      <alignment horizontal="right" vertical="center"/>
    </xf>
    <xf numFmtId="165" fontId="10" fillId="0" borderId="54" xfId="0" applyNumberFormat="1" applyFont="1" applyBorder="1" applyAlignment="1">
      <alignment horizontal="right" vertical="center"/>
    </xf>
    <xf numFmtId="165" fontId="10" fillId="0" borderId="54" xfId="0" quotePrefix="1" applyNumberFormat="1" applyFont="1" applyBorder="1" applyAlignment="1">
      <alignment horizontal="right" vertical="center"/>
    </xf>
    <xf numFmtId="3" fontId="10" fillId="0" borderId="200" xfId="0" applyNumberFormat="1" applyFont="1" applyBorder="1" applyAlignment="1">
      <alignment horizontal="right"/>
    </xf>
    <xf numFmtId="0" fontId="0" fillId="0" borderId="98" xfId="0" applyBorder="1" applyAlignment="1">
      <alignment vertical="center"/>
    </xf>
    <xf numFmtId="165" fontId="10" fillId="0" borderId="56" xfId="0" applyNumberFormat="1" applyFont="1" applyBorder="1" applyAlignment="1">
      <alignment horizontal="right" vertical="center"/>
    </xf>
    <xf numFmtId="0" fontId="43" fillId="12" borderId="0" xfId="0" applyFont="1" applyFill="1" applyAlignment="1">
      <alignment horizontal="left" vertical="center" indent="7"/>
    </xf>
    <xf numFmtId="0" fontId="44" fillId="12" borderId="0" xfId="2" applyFont="1" applyFill="1" applyAlignment="1">
      <alignment horizontal="left" vertical="center" indent="7"/>
    </xf>
    <xf numFmtId="0" fontId="80" fillId="12" borderId="0" xfId="4" applyFill="1" applyAlignment="1">
      <alignment horizontal="center" vertical="center" wrapText="1"/>
    </xf>
    <xf numFmtId="0" fontId="115" fillId="12" borderId="0" xfId="2" applyFont="1" applyFill="1" applyAlignment="1">
      <alignment horizontal="center" vertical="center"/>
    </xf>
    <xf numFmtId="0" fontId="115" fillId="12" borderId="0" xfId="2" applyFont="1" applyFill="1" applyBorder="1" applyAlignment="1">
      <alignment horizontal="center" vertical="center"/>
    </xf>
    <xf numFmtId="0" fontId="10" fillId="12" borderId="0" xfId="0" applyFont="1" applyFill="1" applyAlignment="1">
      <alignment vertical="center" wrapText="1"/>
    </xf>
    <xf numFmtId="0" fontId="80" fillId="15" borderId="0" xfId="4" applyFill="1" applyAlignment="1">
      <alignment horizontal="center" vertical="center" wrapText="1"/>
    </xf>
    <xf numFmtId="0" fontId="25" fillId="2" borderId="0" xfId="0" applyFont="1" applyFill="1" applyAlignment="1"/>
    <xf numFmtId="0" fontId="66" fillId="12" borderId="0" xfId="0" applyFont="1" applyFill="1" applyAlignment="1">
      <alignment wrapText="1"/>
    </xf>
    <xf numFmtId="0" fontId="66" fillId="12" borderId="0" xfId="0" applyFont="1" applyFill="1" applyAlignment="1">
      <alignment vertical="top" wrapText="1"/>
    </xf>
    <xf numFmtId="0" fontId="12" fillId="12" borderId="0" xfId="0" applyFont="1" applyFill="1" applyAlignment="1">
      <alignment vertical="center" wrapText="1"/>
    </xf>
    <xf numFmtId="0" fontId="37" fillId="12" borderId="0" xfId="0" applyFont="1" applyFill="1" applyAlignment="1">
      <alignment vertical="center"/>
    </xf>
    <xf numFmtId="0" fontId="49" fillId="12" borderId="0" xfId="0" applyFont="1" applyFill="1" applyAlignment="1">
      <alignment vertical="center" wrapText="1"/>
    </xf>
    <xf numFmtId="0" fontId="6" fillId="12" borderId="0" xfId="0" applyFont="1" applyFill="1" applyAlignment="1">
      <alignment vertical="center"/>
    </xf>
    <xf numFmtId="0" fontId="37" fillId="12" borderId="51" xfId="0" applyFont="1" applyFill="1" applyBorder="1" applyAlignment="1">
      <alignment vertical="center"/>
    </xf>
    <xf numFmtId="0" fontId="6" fillId="12" borderId="51" xfId="0" applyFont="1" applyFill="1" applyBorder="1" applyAlignment="1">
      <alignment vertical="center"/>
    </xf>
    <xf numFmtId="0" fontId="66" fillId="12" borderId="0" xfId="0" applyFont="1" applyFill="1" applyAlignment="1">
      <alignment horizontal="left" vertical="center" wrapText="1"/>
    </xf>
    <xf numFmtId="0" fontId="80" fillId="14" borderId="0" xfId="4" applyFill="1" applyAlignment="1">
      <alignment horizontal="center" vertical="center" wrapText="1"/>
    </xf>
    <xf numFmtId="0" fontId="18" fillId="2" borderId="0" xfId="0" applyFont="1" applyFill="1" applyAlignment="1">
      <alignment vertical="center" wrapText="1"/>
    </xf>
    <xf numFmtId="0" fontId="19" fillId="2" borderId="0" xfId="0" applyFont="1" applyFill="1" applyAlignment="1">
      <alignment vertical="center" wrapText="1"/>
    </xf>
    <xf numFmtId="0" fontId="33" fillId="2" borderId="0" xfId="0" applyFont="1" applyFill="1" applyAlignment="1">
      <alignment horizontal="left" vertical="center" wrapText="1"/>
    </xf>
    <xf numFmtId="0" fontId="9" fillId="3" borderId="102" xfId="0" applyFont="1" applyFill="1" applyBorder="1" applyAlignment="1">
      <alignment horizontal="left" vertical="center"/>
    </xf>
    <xf numFmtId="0" fontId="9" fillId="3" borderId="103" xfId="0" applyFont="1" applyFill="1" applyBorder="1" applyAlignment="1">
      <alignment horizontal="left" vertical="center"/>
    </xf>
    <xf numFmtId="0" fontId="66" fillId="15" borderId="0" xfId="0" applyFont="1" applyFill="1" applyAlignment="1">
      <alignment horizontal="left" vertical="center" wrapText="1"/>
    </xf>
    <xf numFmtId="0" fontId="66" fillId="15" borderId="0" xfId="0" applyFont="1" applyFill="1" applyAlignment="1">
      <alignment wrapText="1"/>
    </xf>
    <xf numFmtId="0" fontId="80" fillId="15" borderId="0" xfId="0" applyFont="1" applyFill="1" applyAlignment="1">
      <alignment horizontal="left" vertical="center" wrapText="1"/>
    </xf>
    <xf numFmtId="0" fontId="33" fillId="15" borderId="0" xfId="0" applyFont="1" applyFill="1" applyAlignment="1">
      <alignment horizontal="left" vertical="center"/>
    </xf>
    <xf numFmtId="0" fontId="107" fillId="15" borderId="0" xfId="0" applyFont="1" applyFill="1" applyAlignment="1">
      <alignment horizontal="left" vertical="center" wrapText="1"/>
    </xf>
    <xf numFmtId="0" fontId="132" fillId="15" borderId="0" xfId="0" applyFont="1" applyFill="1" applyAlignment="1">
      <alignment horizontal="left" vertical="center" wrapText="1"/>
    </xf>
    <xf numFmtId="0" fontId="10" fillId="0" borderId="128" xfId="0" applyFont="1" applyBorder="1" applyAlignment="1">
      <alignment horizontal="left" vertical="center" wrapText="1"/>
    </xf>
    <xf numFmtId="0" fontId="10" fillId="0" borderId="63" xfId="0" applyFont="1" applyBorder="1" applyAlignment="1">
      <alignment horizontal="left" vertical="center" wrapText="1"/>
    </xf>
    <xf numFmtId="0" fontId="9" fillId="3" borderId="0" xfId="0" applyFont="1" applyFill="1" applyAlignment="1">
      <alignment horizontal="left" vertical="center"/>
    </xf>
    <xf numFmtId="0" fontId="2" fillId="0" borderId="97" xfId="0" applyFont="1" applyBorder="1" applyAlignment="1">
      <alignment horizontal="left" vertical="center" wrapText="1"/>
    </xf>
    <xf numFmtId="0" fontId="2" fillId="0" borderId="101" xfId="0" applyFont="1" applyBorder="1" applyAlignment="1">
      <alignment horizontal="left" vertical="center" wrapText="1"/>
    </xf>
    <xf numFmtId="0" fontId="2" fillId="0" borderId="99" xfId="0" applyFont="1" applyBorder="1" applyAlignment="1">
      <alignment horizontal="left" vertical="center" wrapText="1"/>
    </xf>
    <xf numFmtId="0" fontId="2" fillId="0" borderId="100" xfId="0" applyFont="1" applyBorder="1" applyAlignment="1">
      <alignment horizontal="left" vertical="center" wrapText="1"/>
    </xf>
    <xf numFmtId="0" fontId="70" fillId="0" borderId="126" xfId="0" applyFont="1" applyBorder="1" applyAlignment="1">
      <alignment horizontal="left" vertical="center" wrapText="1"/>
    </xf>
    <xf numFmtId="0" fontId="70" fillId="0" borderId="127" xfId="0" applyFont="1" applyBorder="1" applyAlignment="1">
      <alignment horizontal="left" vertical="center" wrapText="1"/>
    </xf>
    <xf numFmtId="0" fontId="66" fillId="2" borderId="128" xfId="0" applyFont="1" applyFill="1" applyBorder="1" applyAlignment="1">
      <alignment horizontal="left" vertical="center" wrapText="1"/>
    </xf>
    <xf numFmtId="0" fontId="66" fillId="2" borderId="63" xfId="0" applyFont="1" applyFill="1" applyBorder="1" applyAlignment="1">
      <alignment horizontal="left" vertical="center" wrapText="1"/>
    </xf>
    <xf numFmtId="0" fontId="10" fillId="0" borderId="137" xfId="0" applyFont="1" applyBorder="1" applyAlignment="1">
      <alignment horizontal="left" vertical="center" wrapText="1"/>
    </xf>
    <xf numFmtId="0" fontId="10" fillId="0" borderId="138" xfId="0" applyFont="1" applyBorder="1" applyAlignment="1">
      <alignment horizontal="left" vertical="center" wrapText="1"/>
    </xf>
    <xf numFmtId="0" fontId="10" fillId="0" borderId="124" xfId="0" applyFont="1" applyBorder="1" applyAlignment="1">
      <alignment horizontal="left" vertical="center" wrapText="1"/>
    </xf>
    <xf numFmtId="0" fontId="10" fillId="0" borderId="125" xfId="0" applyFont="1" applyBorder="1" applyAlignment="1">
      <alignment horizontal="left" vertical="center" wrapText="1"/>
    </xf>
    <xf numFmtId="0" fontId="10" fillId="0" borderId="126" xfId="0" applyFont="1" applyBorder="1" applyAlignment="1">
      <alignment horizontal="left" vertical="center" wrapText="1"/>
    </xf>
    <xf numFmtId="0" fontId="10" fillId="0" borderId="127" xfId="0" applyFont="1" applyBorder="1" applyAlignment="1">
      <alignment horizontal="left" vertical="center" wrapText="1"/>
    </xf>
    <xf numFmtId="0" fontId="9" fillId="3" borderId="139" xfId="0" applyFont="1" applyFill="1" applyBorder="1" applyAlignment="1">
      <alignment horizontal="left" vertical="center"/>
    </xf>
    <xf numFmtId="0" fontId="9" fillId="3" borderId="140" xfId="0" applyFont="1" applyFill="1" applyBorder="1" applyAlignment="1">
      <alignment horizontal="left" vertical="center"/>
    </xf>
    <xf numFmtId="0" fontId="57" fillId="0" borderId="5" xfId="0"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34" xfId="0" applyFont="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129" xfId="0" applyFont="1" applyFill="1" applyBorder="1" applyAlignment="1">
      <alignment horizontal="left" vertical="center" wrapText="1"/>
    </xf>
    <xf numFmtId="0" fontId="10" fillId="0" borderId="195" xfId="0" applyFont="1" applyBorder="1" applyAlignment="1">
      <alignment horizontal="left" vertical="center" wrapText="1"/>
    </xf>
    <xf numFmtId="0" fontId="10" fillId="0" borderId="196" xfId="0" applyFont="1" applyBorder="1" applyAlignment="1">
      <alignment horizontal="left" vertical="center" wrapText="1"/>
    </xf>
    <xf numFmtId="0" fontId="10" fillId="0" borderId="197" xfId="0" applyFont="1" applyBorder="1" applyAlignment="1">
      <alignment horizontal="left" vertical="center" wrapText="1"/>
    </xf>
    <xf numFmtId="0" fontId="109" fillId="12" borderId="0" xfId="2" applyFont="1" applyFill="1" applyAlignment="1">
      <alignment horizontal="center" vertical="center"/>
    </xf>
    <xf numFmtId="0" fontId="57" fillId="0" borderId="4" xfId="0" applyFont="1" applyBorder="1" applyAlignment="1">
      <alignment horizontal="center"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129"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2" fillId="12" borderId="36" xfId="0" applyFont="1" applyFill="1" applyBorder="1" applyAlignment="1">
      <alignment vertical="center" wrapText="1"/>
    </xf>
    <xf numFmtId="0" fontId="2" fillId="12" borderId="37" xfId="0" applyFont="1" applyFill="1" applyBorder="1" applyAlignment="1">
      <alignment vertical="center" wrapText="1"/>
    </xf>
    <xf numFmtId="0" fontId="66" fillId="15" borderId="139" xfId="0" applyFont="1" applyFill="1" applyBorder="1" applyAlignment="1">
      <alignment horizontal="left" vertical="center" wrapText="1"/>
    </xf>
    <xf numFmtId="0" fontId="133" fillId="15" borderId="147" xfId="0" applyFont="1" applyFill="1" applyBorder="1" applyAlignment="1">
      <alignment horizontal="left" vertical="center" wrapText="1"/>
    </xf>
    <xf numFmtId="0" fontId="10" fillId="0" borderId="19" xfId="0" applyFont="1" applyBorder="1" applyAlignment="1">
      <alignment horizontal="left" vertical="center" wrapText="1"/>
    </xf>
    <xf numFmtId="0" fontId="109" fillId="12" borderId="50" xfId="2" applyFont="1" applyFill="1" applyBorder="1" applyAlignment="1">
      <alignment horizontal="center" vertical="center"/>
    </xf>
    <xf numFmtId="0" fontId="109" fillId="12" borderId="0" xfId="2" applyFont="1" applyFill="1" applyBorder="1" applyAlignment="1">
      <alignment horizontal="center" vertical="center"/>
    </xf>
    <xf numFmtId="0" fontId="23" fillId="0" borderId="0" xfId="0" applyFont="1" applyAlignment="1">
      <alignment vertical="center" wrapText="1"/>
    </xf>
    <xf numFmtId="165" fontId="10" fillId="2" borderId="3" xfId="0" applyNumberFormat="1" applyFont="1" applyFill="1" applyBorder="1" applyAlignment="1">
      <alignment horizontal="left" vertical="center" wrapText="1"/>
    </xf>
    <xf numFmtId="165" fontId="10" fillId="2" borderId="5" xfId="0" applyNumberFormat="1" applyFont="1" applyFill="1" applyBorder="1" applyAlignment="1">
      <alignment horizontal="left" vertical="center"/>
    </xf>
    <xf numFmtId="165" fontId="10" fillId="2" borderId="8" xfId="0" applyNumberFormat="1" applyFont="1" applyFill="1" applyBorder="1" applyAlignment="1">
      <alignment horizontal="left" vertical="center"/>
    </xf>
    <xf numFmtId="0" fontId="66" fillId="15" borderId="97" xfId="0" applyFont="1" applyFill="1" applyBorder="1" applyAlignment="1">
      <alignment horizontal="left" vertical="center" wrapText="1"/>
    </xf>
    <xf numFmtId="0" fontId="66" fillId="15" borderId="50" xfId="0" applyFont="1" applyFill="1" applyBorder="1" applyAlignment="1">
      <alignment horizontal="left" vertical="center" wrapText="1"/>
    </xf>
    <xf numFmtId="0" fontId="66" fillId="15" borderId="99" xfId="0" applyFont="1" applyFill="1" applyBorder="1" applyAlignment="1">
      <alignment horizontal="left" vertical="center" wrapText="1"/>
    </xf>
    <xf numFmtId="0" fontId="66" fillId="15" borderId="48" xfId="0" applyFont="1" applyFill="1" applyBorder="1" applyAlignment="1">
      <alignment horizontal="left" vertical="center" wrapText="1"/>
    </xf>
    <xf numFmtId="0" fontId="66" fillId="15" borderId="45" xfId="0" applyFont="1" applyFill="1" applyBorder="1" applyAlignment="1">
      <alignment vertical="center" wrapText="1"/>
    </xf>
    <xf numFmtId="0" fontId="66" fillId="15" borderId="46" xfId="0" applyFont="1" applyFill="1" applyBorder="1" applyAlignment="1">
      <alignment vertical="center"/>
    </xf>
    <xf numFmtId="0" fontId="66" fillId="15" borderId="45" xfId="0" applyFont="1" applyFill="1" applyBorder="1" applyAlignment="1">
      <alignment horizontal="left" vertical="center" wrapText="1" indent="1"/>
    </xf>
    <xf numFmtId="0" fontId="66" fillId="15" borderId="46" xfId="0" applyFont="1" applyFill="1" applyBorder="1" applyAlignment="1">
      <alignment horizontal="left" vertical="center" indent="1"/>
    </xf>
    <xf numFmtId="0" fontId="66" fillId="15" borderId="47" xfId="0" applyFont="1" applyFill="1" applyBorder="1" applyAlignment="1">
      <alignment horizontal="left" vertical="center" indent="1"/>
    </xf>
    <xf numFmtId="0" fontId="10" fillId="0" borderId="0" xfId="0" applyFont="1" applyAlignment="1">
      <alignment vertical="top" wrapText="1"/>
    </xf>
    <xf numFmtId="0" fontId="66" fillId="15" borderId="0" xfId="0" applyFont="1" applyFill="1" applyAlignment="1">
      <alignment vertical="center" wrapText="1"/>
    </xf>
    <xf numFmtId="0" fontId="10" fillId="15" borderId="0" xfId="0" applyFont="1" applyFill="1" applyAlignment="1">
      <alignment vertical="center" wrapText="1"/>
    </xf>
    <xf numFmtId="0" fontId="66" fillId="15" borderId="0" xfId="0" applyFont="1" applyFill="1" applyAlignment="1">
      <alignment vertical="top" wrapText="1"/>
    </xf>
    <xf numFmtId="0" fontId="10" fillId="15" borderId="0" xfId="0" applyFont="1" applyFill="1" applyBorder="1" applyAlignment="1">
      <alignment vertical="top" wrapText="1"/>
    </xf>
    <xf numFmtId="0" fontId="10" fillId="0" borderId="65" xfId="0" applyFont="1" applyBorder="1" applyAlignment="1">
      <alignment vertical="top" wrapText="1"/>
    </xf>
    <xf numFmtId="0" fontId="66" fillId="15" borderId="0" xfId="0" applyFont="1" applyFill="1" applyAlignment="1">
      <alignment horizontal="left" vertical="center"/>
    </xf>
    <xf numFmtId="0" fontId="10" fillId="15" borderId="0" xfId="0" applyFont="1" applyFill="1" applyAlignment="1">
      <alignment horizontal="left" vertical="center" wrapText="1"/>
    </xf>
    <xf numFmtId="0" fontId="10" fillId="15" borderId="0" xfId="0" applyFont="1" applyFill="1" applyAlignment="1">
      <alignment horizontal="left" vertical="center"/>
    </xf>
    <xf numFmtId="0" fontId="51" fillId="3" borderId="180" xfId="0" applyFont="1" applyFill="1" applyBorder="1" applyAlignment="1">
      <alignment horizontal="center" wrapText="1"/>
    </xf>
    <xf numFmtId="0" fontId="51" fillId="3" borderId="7" xfId="0" applyFont="1" applyFill="1" applyBorder="1" applyAlignment="1">
      <alignment horizontal="center" wrapText="1"/>
    </xf>
    <xf numFmtId="0" fontId="51" fillId="3" borderId="180" xfId="0" applyFont="1" applyFill="1" applyBorder="1" applyAlignment="1">
      <alignment horizontal="center"/>
    </xf>
    <xf numFmtId="0" fontId="51" fillId="3" borderId="7" xfId="0" applyFont="1" applyFill="1" applyBorder="1" applyAlignment="1">
      <alignment horizontal="center"/>
    </xf>
    <xf numFmtId="0" fontId="101" fillId="18" borderId="7" xfId="0" applyFont="1" applyFill="1" applyBorder="1" applyAlignment="1">
      <alignment horizontal="center" wrapText="1"/>
    </xf>
    <xf numFmtId="0" fontId="67" fillId="0" borderId="0" xfId="0" applyFont="1" applyAlignment="1">
      <alignment horizontal="left" wrapText="1"/>
    </xf>
    <xf numFmtId="0" fontId="67" fillId="2" borderId="0" xfId="0" applyFont="1" applyFill="1" applyAlignment="1">
      <alignment vertical="center" wrapText="1"/>
    </xf>
    <xf numFmtId="0" fontId="18" fillId="2" borderId="0" xfId="0" applyFont="1" applyFill="1" applyAlignment="1">
      <alignment vertical="center"/>
    </xf>
    <xf numFmtId="0" fontId="101" fillId="18" borderId="180" xfId="0" applyFont="1" applyFill="1" applyBorder="1" applyAlignment="1">
      <alignment horizontal="center" wrapText="1"/>
    </xf>
    <xf numFmtId="0" fontId="101" fillId="18" borderId="181" xfId="0" applyFont="1" applyFill="1" applyBorder="1" applyAlignment="1">
      <alignment horizontal="center" wrapText="1"/>
    </xf>
    <xf numFmtId="0" fontId="107" fillId="0" borderId="0" xfId="0" applyFont="1" applyBorder="1" applyAlignment="1">
      <alignment horizontal="left" wrapText="1"/>
    </xf>
    <xf numFmtId="0" fontId="67" fillId="0" borderId="0" xfId="0" applyFont="1" applyBorder="1" applyAlignment="1">
      <alignment horizontal="left" wrapText="1"/>
    </xf>
    <xf numFmtId="0" fontId="19" fillId="2" borderId="0" xfId="0" applyFont="1" applyFill="1" applyAlignment="1">
      <alignment wrapText="1"/>
    </xf>
    <xf numFmtId="0" fontId="18" fillId="2" borderId="0" xfId="0" applyFont="1" applyFill="1" applyAlignment="1"/>
    <xf numFmtId="0" fontId="80" fillId="2" borderId="0" xfId="0" applyFont="1" applyFill="1" applyAlignment="1">
      <alignment vertical="center" wrapText="1"/>
    </xf>
    <xf numFmtId="0" fontId="67" fillId="2" borderId="0" xfId="0" applyFont="1" applyFill="1" applyAlignment="1">
      <alignment vertical="top" wrapText="1"/>
    </xf>
    <xf numFmtId="0" fontId="47" fillId="0" borderId="7" xfId="0" applyFont="1" applyBorder="1" applyAlignment="1">
      <alignment horizontal="left" vertical="center" wrapText="1"/>
    </xf>
    <xf numFmtId="0" fontId="66" fillId="0" borderId="164" xfId="0" applyFont="1" applyBorder="1" applyAlignment="1">
      <alignment horizontal="center" vertical="center" wrapText="1"/>
    </xf>
    <xf numFmtId="0" fontId="66" fillId="0" borderId="114" xfId="0" applyFont="1" applyBorder="1" applyAlignment="1">
      <alignment horizontal="center" vertical="center" wrapText="1"/>
    </xf>
    <xf numFmtId="0" fontId="66" fillId="0" borderId="157" xfId="0" applyFont="1" applyBorder="1" applyAlignment="1">
      <alignment horizontal="left" vertical="center" wrapText="1"/>
    </xf>
    <xf numFmtId="0" fontId="66" fillId="0" borderId="131" xfId="0" applyFont="1" applyBorder="1" applyAlignment="1">
      <alignment horizontal="left" vertical="center" wrapText="1"/>
    </xf>
    <xf numFmtId="0" fontId="66" fillId="0" borderId="161" xfId="0" applyFont="1" applyBorder="1" applyAlignment="1">
      <alignment horizontal="left" vertical="center" wrapText="1"/>
    </xf>
    <xf numFmtId="0" fontId="66" fillId="0" borderId="72" xfId="0" applyFont="1" applyBorder="1" applyAlignment="1">
      <alignment horizontal="left" vertical="center" wrapText="1"/>
    </xf>
    <xf numFmtId="0" fontId="66" fillId="0" borderId="117" xfId="0" applyFont="1" applyBorder="1" applyAlignment="1">
      <alignment horizontal="left" vertical="center" wrapText="1"/>
    </xf>
    <xf numFmtId="0" fontId="9" fillId="5" borderId="139" xfId="0" applyFont="1" applyFill="1" applyBorder="1" applyAlignment="1">
      <alignment horizontal="left" vertical="center" wrapText="1"/>
    </xf>
    <xf numFmtId="0" fontId="9" fillId="5" borderId="147" xfId="0" applyFont="1" applyFill="1" applyBorder="1" applyAlignment="1">
      <alignment horizontal="left" vertical="center" wrapText="1"/>
    </xf>
    <xf numFmtId="0" fontId="9" fillId="5" borderId="140" xfId="0" applyFont="1" applyFill="1" applyBorder="1" applyAlignment="1">
      <alignment horizontal="left" vertical="center" wrapText="1"/>
    </xf>
    <xf numFmtId="0" fontId="10" fillId="0" borderId="164" xfId="0" applyFont="1" applyBorder="1" applyAlignment="1">
      <alignment horizontal="left" vertical="center" wrapText="1"/>
    </xf>
    <xf numFmtId="0" fontId="10" fillId="0" borderId="114" xfId="0" applyFont="1" applyBorder="1" applyAlignment="1">
      <alignment horizontal="left" vertical="center" wrapText="1"/>
    </xf>
    <xf numFmtId="0" fontId="10" fillId="0" borderId="156" xfId="0" applyFont="1" applyBorder="1" applyAlignment="1">
      <alignment horizontal="left" vertical="center" wrapText="1"/>
    </xf>
    <xf numFmtId="0" fontId="10" fillId="0" borderId="167" xfId="0" applyFont="1" applyBorder="1" applyAlignment="1">
      <alignment horizontal="left" vertical="center" wrapText="1"/>
    </xf>
    <xf numFmtId="0" fontId="10" fillId="0" borderId="168" xfId="0" applyFont="1" applyBorder="1" applyAlignment="1">
      <alignment horizontal="left" vertical="center" wrapText="1"/>
    </xf>
    <xf numFmtId="0" fontId="10" fillId="2" borderId="112"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8" xfId="0" applyFont="1" applyFill="1" applyBorder="1" applyAlignment="1">
      <alignment horizontal="left" vertical="center" wrapText="1"/>
    </xf>
    <xf numFmtId="0" fontId="10" fillId="0" borderId="102" xfId="0" applyFont="1" applyBorder="1" applyAlignment="1">
      <alignment vertical="center" wrapText="1"/>
    </xf>
    <xf numFmtId="0" fontId="10" fillId="0" borderId="72" xfId="0" applyFont="1" applyBorder="1" applyAlignment="1">
      <alignment vertical="center" wrapText="1"/>
    </xf>
    <xf numFmtId="0" fontId="10" fillId="0" borderId="117" xfId="0" applyFont="1" applyBorder="1" applyAlignment="1">
      <alignment vertical="center" wrapText="1"/>
    </xf>
    <xf numFmtId="0" fontId="10" fillId="0" borderId="23" xfId="0" applyFont="1" applyBorder="1" applyAlignment="1">
      <alignment horizontal="left" vertical="center" wrapText="1"/>
    </xf>
    <xf numFmtId="0" fontId="10" fillId="0" borderId="105" xfId="0" applyFont="1" applyBorder="1" applyAlignment="1">
      <alignment horizontal="left" vertical="center" wrapText="1"/>
    </xf>
    <xf numFmtId="0" fontId="87" fillId="0" borderId="0" xfId="0" applyFont="1" applyAlignment="1">
      <alignment horizontal="left" vertical="top" wrapText="1"/>
    </xf>
    <xf numFmtId="0" fontId="10" fillId="2" borderId="116" xfId="0" applyFont="1" applyFill="1" applyBorder="1" applyAlignment="1">
      <alignment horizontal="left" vertical="center" wrapText="1"/>
    </xf>
    <xf numFmtId="0" fontId="66" fillId="0" borderId="23" xfId="0" applyFont="1" applyBorder="1" applyAlignment="1">
      <alignment horizontal="left" vertical="center" wrapText="1"/>
    </xf>
    <xf numFmtId="0" fontId="10" fillId="0" borderId="69" xfId="0" applyFont="1" applyBorder="1" applyAlignment="1">
      <alignment horizontal="left" vertical="center" wrapText="1"/>
    </xf>
    <xf numFmtId="0" fontId="80" fillId="0" borderId="0" xfId="4" applyFill="1" applyAlignment="1">
      <alignment vertical="center" wrapText="1"/>
    </xf>
    <xf numFmtId="0" fontId="9" fillId="3" borderId="120" xfId="0" applyFont="1" applyFill="1" applyBorder="1" applyAlignment="1">
      <alignment horizontal="left" vertical="center"/>
    </xf>
    <xf numFmtId="0" fontId="66" fillId="2" borderId="65" xfId="0" applyFont="1" applyFill="1" applyBorder="1" applyAlignment="1">
      <alignment horizontal="left" vertical="center" wrapText="1"/>
    </xf>
    <xf numFmtId="0" fontId="10" fillId="2" borderId="65" xfId="0" applyFont="1" applyFill="1" applyBorder="1" applyAlignment="1">
      <alignment horizontal="left" vertical="center" wrapText="1"/>
    </xf>
    <xf numFmtId="0" fontId="66" fillId="2" borderId="0" xfId="0" applyFont="1" applyFill="1" applyAlignment="1">
      <alignment horizontal="left" vertical="center" wrapText="1"/>
    </xf>
    <xf numFmtId="0" fontId="10" fillId="0" borderId="123" xfId="0" applyFont="1" applyBorder="1" applyAlignment="1">
      <alignment horizontal="left" vertical="center" wrapText="1"/>
    </xf>
    <xf numFmtId="0" fontId="87" fillId="19" borderId="174" xfId="0" applyFont="1" applyFill="1" applyBorder="1" applyAlignment="1">
      <alignment horizontal="lef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0" xfId="0" applyFont="1" applyAlignment="1">
      <alignment horizontal="left" vertical="top" wrapText="1"/>
    </xf>
    <xf numFmtId="0" fontId="66" fillId="0" borderId="0" xfId="0" applyFont="1" applyAlignment="1">
      <alignment horizontal="left" vertical="top" wrapText="1"/>
    </xf>
    <xf numFmtId="0" fontId="10" fillId="2" borderId="106" xfId="0" applyFont="1" applyFill="1" applyBorder="1" applyAlignment="1">
      <alignment horizontal="left" vertical="center" wrapText="1"/>
    </xf>
    <xf numFmtId="0" fontId="10" fillId="2" borderId="108" xfId="0" applyFont="1" applyFill="1" applyBorder="1" applyAlignment="1">
      <alignment horizontal="left" vertical="center" wrapText="1"/>
    </xf>
    <xf numFmtId="0" fontId="128" fillId="2" borderId="0" xfId="0" applyFont="1" applyFill="1" applyAlignment="1">
      <alignment horizontal="left" vertical="center" wrapText="1"/>
    </xf>
    <xf numFmtId="0" fontId="9" fillId="2" borderId="0" xfId="0" applyFont="1" applyFill="1" applyAlignment="1">
      <alignment horizontal="left" vertical="center"/>
    </xf>
    <xf numFmtId="0" fontId="10" fillId="2" borderId="33" xfId="0" applyFont="1" applyFill="1" applyBorder="1" applyAlignment="1">
      <alignment horizontal="left" vertical="center"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62" fillId="0" borderId="5" xfId="0" applyFont="1" applyBorder="1" applyAlignment="1">
      <alignment horizontal="center" wrapText="1"/>
    </xf>
    <xf numFmtId="0" fontId="2" fillId="2" borderId="34" xfId="0" applyFont="1" applyFill="1" applyBorder="1" applyAlignment="1">
      <alignment horizontal="left" vertical="center" wrapText="1"/>
    </xf>
    <xf numFmtId="0" fontId="10" fillId="2" borderId="19" xfId="0" applyFont="1" applyFill="1" applyBorder="1" applyAlignment="1">
      <alignment horizontal="left" vertical="top" wrapText="1"/>
    </xf>
    <xf numFmtId="0" fontId="10" fillId="0" borderId="0" xfId="0" applyFont="1" applyAlignment="1">
      <alignment vertical="center" wrapText="1"/>
    </xf>
    <xf numFmtId="0" fontId="2" fillId="0" borderId="66" xfId="0" applyFont="1" applyBorder="1" applyAlignment="1">
      <alignment vertical="center"/>
    </xf>
    <xf numFmtId="0" fontId="2" fillId="0" borderId="66" xfId="0" quotePrefix="1" applyFont="1" applyBorder="1" applyAlignment="1">
      <alignment vertical="center"/>
    </xf>
    <xf numFmtId="0" fontId="84" fillId="0" borderId="160" xfId="0" applyFont="1" applyBorder="1" applyAlignment="1">
      <alignment horizontal="right" vertical="center"/>
    </xf>
    <xf numFmtId="0" fontId="134" fillId="2" borderId="0" xfId="0" applyFont="1" applyFill="1" applyAlignment="1">
      <alignment wrapText="1"/>
    </xf>
    <xf numFmtId="0" fontId="106" fillId="2" borderId="0" xfId="4" applyFont="1" applyFill="1" applyAlignment="1">
      <alignment horizontal="left" vertical="center" wrapText="1"/>
    </xf>
  </cellXfs>
  <cellStyles count="5">
    <cellStyle name="Comma" xfId="3" builtinId="3"/>
    <cellStyle name="Hyperlink" xfId="2" builtinId="8"/>
    <cellStyle name="Normal" xfId="0" builtinId="0"/>
    <cellStyle name="Percent" xfId="1" builtinId="5"/>
    <cellStyle name="Style 1" xfId="4" xr:uid="{8B652DCF-424D-4AF8-85FE-21C75BD0E5DC}"/>
  </cellStyles>
  <dxfs count="0"/>
  <tableStyles count="0" defaultTableStyle="TableStyleMedium2" defaultPivotStyle="PivotStyleLight16"/>
  <colors>
    <mruColors>
      <color rgb="FF052941"/>
      <color rgb="FFF6F6F6"/>
      <color rgb="FFF8F8F8"/>
      <color rgb="FF063656"/>
      <color rgb="FF5F7170"/>
      <color rgb="FF7D7D7D"/>
      <color rgb="FF094771"/>
      <color rgb="FF0B578B"/>
      <color rgb="FFA0AA5B"/>
      <color rgb="FFEBF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ngage!A1"/><Relationship Id="rId3" Type="http://schemas.microsoft.com/office/2007/relationships/hdphoto" Target="../media/hdphoto1.wdp"/><Relationship Id="rId7" Type="http://schemas.openxmlformats.org/officeDocument/2006/relationships/hyperlink" Target="#'Reporting and governance &gt;&gt;'!A1"/><Relationship Id="rId12" Type="http://schemas.openxmlformats.org/officeDocument/2006/relationships/hyperlink" Target="#'Governance &gt;&gt;'!A1"/><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Table of content'!A1"/><Relationship Id="rId11" Type="http://schemas.openxmlformats.org/officeDocument/2006/relationships/hyperlink" Target="#'EU regulations &gt;&gt;'!A1"/><Relationship Id="rId5" Type="http://schemas.openxmlformats.org/officeDocument/2006/relationships/image" Target="../media/image4.svg"/><Relationship Id="rId10" Type="http://schemas.openxmlformats.org/officeDocument/2006/relationships/hyperlink" Target="#'Standards &amp; ratings'!A1"/><Relationship Id="rId4" Type="http://schemas.openxmlformats.org/officeDocument/2006/relationships/image" Target="../media/image3.png"/><Relationship Id="rId9" Type="http://schemas.openxmlformats.org/officeDocument/2006/relationships/hyperlink" Target="#'Environmental &gt;&gt;'!A1"/></Relationships>
</file>

<file path=xl/drawings/_rels/drawing10.xml.rels><?xml version="1.0" encoding="UTF-8" standalone="yes"?>
<Relationships xmlns="http://schemas.openxmlformats.org/package/2006/relationships"><Relationship Id="rId8" Type="http://schemas.openxmlformats.org/officeDocument/2006/relationships/hyperlink" Target="#'Environmental &gt;&gt;'!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image" Target="../media/image5.png"/><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nviron. &amp; Ecosystems'!A1"/><Relationship Id="rId5" Type="http://schemas.openxmlformats.org/officeDocument/2006/relationships/hyperlink" Target="#'EU regulations &gt;&gt;'!A1"/><Relationship Id="rId10" Type="http://schemas.openxmlformats.org/officeDocument/2006/relationships/hyperlink" Target="#'Climate change'!A1"/><Relationship Id="rId4" Type="http://schemas.openxmlformats.org/officeDocument/2006/relationships/hyperlink" Target="#'Governance &gt;&gt;'!A1"/><Relationship Id="rId9" Type="http://schemas.openxmlformats.org/officeDocument/2006/relationships/hyperlink" Target="#Engage!A1"/></Relationships>
</file>

<file path=xl/drawings/_rels/drawing11.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2.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3.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4.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5.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6.xml.rels><?xml version="1.0" encoding="UTF-8" standalone="yes"?>
<Relationships xmlns="http://schemas.openxmlformats.org/package/2006/relationships"><Relationship Id="rId8" Type="http://schemas.openxmlformats.org/officeDocument/2006/relationships/hyperlink" Target="#'Social &gt;&gt;'!A1"/><Relationship Id="rId13" Type="http://schemas.openxmlformats.org/officeDocument/2006/relationships/hyperlink" Target="#'Employee relations and rights'!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uman right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DE&amp;I'!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Human capital'!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hyperlink" Target="#'Safety &amp; Security'!A1"/></Relationships>
</file>

<file path=xl/drawings/_rels/drawing17.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18.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19.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xml.rels><?xml version="1.0" encoding="UTF-8" standalone="yes"?>
<Relationships xmlns="http://schemas.openxmlformats.org/package/2006/relationships"><Relationship Id="rId8" Type="http://schemas.openxmlformats.org/officeDocument/2006/relationships/hyperlink" Target="#'Standards &amp; ratings'!A1"/><Relationship Id="rId3" Type="http://schemas.openxmlformats.org/officeDocument/2006/relationships/hyperlink" Target="#'Reporting and governance &gt;&gt;'!A1"/><Relationship Id="rId7" Type="http://schemas.openxmlformats.org/officeDocument/2006/relationships/hyperlink" Target="#'EU regulations &gt;&gt;'!A1"/><Relationship Id="rId2" Type="http://schemas.openxmlformats.org/officeDocument/2006/relationships/image" Target="../media/image5.png"/><Relationship Id="rId1" Type="http://schemas.openxmlformats.org/officeDocument/2006/relationships/hyperlink" Target="#Cover!A1"/><Relationship Id="rId6" Type="http://schemas.openxmlformats.org/officeDocument/2006/relationships/hyperlink" Target="#'Governance &gt;&gt;'!A1"/><Relationship Id="rId5" Type="http://schemas.openxmlformats.org/officeDocument/2006/relationships/hyperlink" Target="#'Social &gt;&gt;'!A1"/><Relationship Id="rId10" Type="http://schemas.openxmlformats.org/officeDocument/2006/relationships/hyperlink" Target="#Engage!A1"/><Relationship Id="rId4" Type="http://schemas.openxmlformats.org/officeDocument/2006/relationships/hyperlink" Target="#'Environmental &gt;&gt;'!A1"/><Relationship Id="rId9" Type="http://schemas.openxmlformats.org/officeDocument/2006/relationships/hyperlink" Target="#'Table of content'!A1"/></Relationships>
</file>

<file path=xl/drawings/_rels/drawing20.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1.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2.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3.xml.rels><?xml version="1.0" encoding="UTF-8" standalone="yes"?>
<Relationships xmlns="http://schemas.openxmlformats.org/package/2006/relationships"><Relationship Id="rId8" Type="http://schemas.openxmlformats.org/officeDocument/2006/relationships/hyperlink" Target="#'Governance &gt;&gt;'!A1"/><Relationship Id="rId13" Type="http://schemas.openxmlformats.org/officeDocument/2006/relationships/hyperlink" Target="#'Responsible ta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Sustainable procurement'!A1"/><Relationship Id="rId2" Type="http://schemas.openxmlformats.org/officeDocument/2006/relationships/hyperlink" Target="#'Reporting and governance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Business ethics'!A1"/><Relationship Id="rId5" Type="http://schemas.openxmlformats.org/officeDocument/2006/relationships/hyperlink" Target="#'EU regulations &gt;&gt;'!A1"/><Relationship Id="rId15" Type="http://schemas.openxmlformats.org/officeDocument/2006/relationships/hyperlink" Target="#'Data ethics'!A1"/><Relationship Id="rId10" Type="http://schemas.openxmlformats.org/officeDocument/2006/relationships/hyperlink" Target="#'Corporate governance'!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Citizenship!A1"/></Relationships>
</file>

<file path=xl/drawings/_rels/drawing24.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5.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6.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7.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8.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29.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Opex!A1"/><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Capex!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Revenue!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Taxonomy summary'!A1"/><Relationship Id="rId4" Type="http://schemas.openxmlformats.org/officeDocument/2006/relationships/hyperlink" Target="#'Social &gt;&gt;'!A1"/><Relationship Id="rId9" Type="http://schemas.openxmlformats.org/officeDocument/2006/relationships/hyperlink" Target="#Engage!A1"/><Relationship Id="rId14" Type="http://schemas.openxmlformats.org/officeDocument/2006/relationships/hyperlink" Target="#PAI!A1"/></Relationships>
</file>

<file path=xl/drawings/_rels/drawing3.xml.rels><?xml version="1.0" encoding="UTF-8" standalone="yes"?>
<Relationships xmlns="http://schemas.openxmlformats.org/package/2006/relationships"><Relationship Id="rId8" Type="http://schemas.openxmlformats.org/officeDocument/2006/relationships/hyperlink" Target="#'Reporting and governance &gt;&gt;'!A1"/><Relationship Id="rId13" Type="http://schemas.openxmlformats.org/officeDocument/2006/relationships/hyperlink" Target="#'Strategic ESG Targets'!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hyperlink" Target="#DMA!A1"/><Relationship Id="rId2" Type="http://schemas.openxmlformats.org/officeDocument/2006/relationships/hyperlink" Target="#'Environmental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SG Governance model'!A1"/><Relationship Id="rId5" Type="http://schemas.openxmlformats.org/officeDocument/2006/relationships/hyperlink" Target="#'EU regulations &gt;&gt;'!A1"/><Relationship Id="rId10" Type="http://schemas.openxmlformats.org/officeDocument/2006/relationships/hyperlink" Target="#'Basis of reporting'!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image" Target="../media/image5.png"/></Relationships>
</file>

<file path=xl/drawings/_rels/drawing30.xml.rels><?xml version="1.0" encoding="UTF-8" standalone="yes"?>
<Relationships xmlns="http://schemas.openxmlformats.org/package/2006/relationships"><Relationship Id="rId8" Type="http://schemas.openxmlformats.org/officeDocument/2006/relationships/hyperlink" Target="#'Standards &amp; ratings'!A1"/><Relationship Id="rId13" Type="http://schemas.openxmlformats.org/officeDocument/2006/relationships/image" Target="../media/image5.png"/><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Rating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EU regulations &gt;&gt;'!A1"/><Relationship Id="rId11" Type="http://schemas.openxmlformats.org/officeDocument/2006/relationships/hyperlink" Target="#TCFD!A1"/><Relationship Id="rId5" Type="http://schemas.openxmlformats.org/officeDocument/2006/relationships/hyperlink" Target="#'Governance &gt;&gt;'!A1"/><Relationship Id="rId10" Type="http://schemas.openxmlformats.org/officeDocument/2006/relationships/hyperlink" Target="#SASB!A1"/><Relationship Id="rId4" Type="http://schemas.openxmlformats.org/officeDocument/2006/relationships/hyperlink" Target="#'Social &gt;&gt;'!A1"/><Relationship Id="rId9" Type="http://schemas.openxmlformats.org/officeDocument/2006/relationships/hyperlink" Target="#Engage!A1"/></Relationships>
</file>

<file path=xl/drawings/_rels/drawing31.xml.rels><?xml version="1.0" encoding="UTF-8" standalone="yes"?>
<Relationships xmlns="http://schemas.openxmlformats.org/package/2006/relationships"><Relationship Id="rId8" Type="http://schemas.openxmlformats.org/officeDocument/2006/relationships/hyperlink" Target="#'EU regulations &gt;&gt;'!A1"/><Relationship Id="rId13" Type="http://schemas.openxmlformats.org/officeDocument/2006/relationships/hyperlink" Target="#TCFD!A1"/><Relationship Id="rId3" Type="http://schemas.openxmlformats.org/officeDocument/2006/relationships/hyperlink" Target="#'Table of content'!A1"/><Relationship Id="rId7" Type="http://schemas.openxmlformats.org/officeDocument/2006/relationships/hyperlink" Target="#'Governance &gt;&gt;'!A1"/><Relationship Id="rId12" Type="http://schemas.openxmlformats.org/officeDocument/2006/relationships/hyperlink" Target="#SASB!A1"/><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hyperlink" Target="#'Social &gt;&gt;'!A1"/><Relationship Id="rId11" Type="http://schemas.openxmlformats.org/officeDocument/2006/relationships/hyperlink" Target="#Engage!A1"/><Relationship Id="rId5" Type="http://schemas.openxmlformats.org/officeDocument/2006/relationships/hyperlink" Target="#'Environmental &gt;&gt;'!A1"/><Relationship Id="rId15" Type="http://schemas.openxmlformats.org/officeDocument/2006/relationships/image" Target="../media/image5.png"/><Relationship Id="rId10" Type="http://schemas.openxmlformats.org/officeDocument/2006/relationships/hyperlink" Target="#'Standards &amp; ratings'!A1"/><Relationship Id="rId4" Type="http://schemas.openxmlformats.org/officeDocument/2006/relationships/hyperlink" Target="#'Reporting and governance &gt;&gt;'!A1"/><Relationship Id="rId9" Type="http://schemas.openxmlformats.org/officeDocument/2006/relationships/hyperlink" Target="#Cover!A1"/><Relationship Id="rId14" Type="http://schemas.openxmlformats.org/officeDocument/2006/relationships/hyperlink" Target="#Ratings!A1"/></Relationships>
</file>

<file path=xl/drawings/_rels/drawing32.xml.rels><?xml version="1.0" encoding="UTF-8" standalone="yes"?>
<Relationships xmlns="http://schemas.openxmlformats.org/package/2006/relationships"><Relationship Id="rId8" Type="http://schemas.openxmlformats.org/officeDocument/2006/relationships/hyperlink" Target="#'Standards &amp; ratings'!A1"/><Relationship Id="rId13" Type="http://schemas.openxmlformats.org/officeDocument/2006/relationships/image" Target="../media/image5.png"/><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Ratings!A1"/><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EU regulations &gt;&gt;'!A1"/><Relationship Id="rId11" Type="http://schemas.openxmlformats.org/officeDocument/2006/relationships/hyperlink" Target="#TCFD!A1"/><Relationship Id="rId5" Type="http://schemas.openxmlformats.org/officeDocument/2006/relationships/hyperlink" Target="#'Governance &gt;&gt;'!A1"/><Relationship Id="rId10" Type="http://schemas.openxmlformats.org/officeDocument/2006/relationships/hyperlink" Target="#SASB!A1"/><Relationship Id="rId4" Type="http://schemas.openxmlformats.org/officeDocument/2006/relationships/hyperlink" Target="#'Social &gt;&gt;'!A1"/><Relationship Id="rId9" Type="http://schemas.openxmlformats.org/officeDocument/2006/relationships/hyperlink" Target="#Engage!A1"/></Relationships>
</file>

<file path=xl/drawings/_rels/drawing33.xml.rels><?xml version="1.0" encoding="UTF-8" standalone="yes"?>
<Relationships xmlns="http://schemas.openxmlformats.org/package/2006/relationships"><Relationship Id="rId8" Type="http://schemas.openxmlformats.org/officeDocument/2006/relationships/hyperlink" Target="#'Environmental &gt;&gt;'!A1"/><Relationship Id="rId13" Type="http://schemas.openxmlformats.org/officeDocument/2006/relationships/hyperlink" Target="#'Standards &amp; ratings'!A1"/><Relationship Id="rId18" Type="http://schemas.openxmlformats.org/officeDocument/2006/relationships/image" Target="../media/image21.png"/><Relationship Id="rId3" Type="http://schemas.openxmlformats.org/officeDocument/2006/relationships/image" Target="../media/image18.jpeg"/><Relationship Id="rId7" Type="http://schemas.openxmlformats.org/officeDocument/2006/relationships/hyperlink" Target="#'Reporting and governance &gt;&gt;'!A1"/><Relationship Id="rId12" Type="http://schemas.openxmlformats.org/officeDocument/2006/relationships/hyperlink" Target="#Cover!A1"/><Relationship Id="rId17" Type="http://schemas.openxmlformats.org/officeDocument/2006/relationships/hyperlink" Target="#Ratings!A1"/><Relationship Id="rId2" Type="http://schemas.openxmlformats.org/officeDocument/2006/relationships/image" Target="../media/image17.png"/><Relationship Id="rId16" Type="http://schemas.openxmlformats.org/officeDocument/2006/relationships/hyperlink" Target="#TCFD!A1"/><Relationship Id="rId1" Type="http://schemas.openxmlformats.org/officeDocument/2006/relationships/image" Target="../media/image16.png"/><Relationship Id="rId6" Type="http://schemas.openxmlformats.org/officeDocument/2006/relationships/hyperlink" Target="#'Table of content'!A1"/><Relationship Id="rId11" Type="http://schemas.openxmlformats.org/officeDocument/2006/relationships/hyperlink" Target="#'EU regulations &gt;&gt;'!A1"/><Relationship Id="rId5" Type="http://schemas.openxmlformats.org/officeDocument/2006/relationships/image" Target="../media/image20.png"/><Relationship Id="rId15" Type="http://schemas.openxmlformats.org/officeDocument/2006/relationships/hyperlink" Target="#SASB!A1"/><Relationship Id="rId10" Type="http://schemas.openxmlformats.org/officeDocument/2006/relationships/hyperlink" Target="#'Governance &gt;&gt;'!A1"/><Relationship Id="rId19" Type="http://schemas.openxmlformats.org/officeDocument/2006/relationships/image" Target="../media/image5.png"/><Relationship Id="rId4" Type="http://schemas.openxmlformats.org/officeDocument/2006/relationships/image" Target="../media/image19.png"/><Relationship Id="rId9" Type="http://schemas.openxmlformats.org/officeDocument/2006/relationships/hyperlink" Target="#'Social &gt;&gt;'!A1"/><Relationship Id="rId14" Type="http://schemas.openxmlformats.org/officeDocument/2006/relationships/hyperlink" Target="#Engage!A1"/></Relationships>
</file>

<file path=xl/drawings/_rels/drawing34.xml.rels><?xml version="1.0" encoding="UTF-8" standalone="yes"?>
<Relationships xmlns="http://schemas.openxmlformats.org/package/2006/relationships"><Relationship Id="rId8" Type="http://schemas.openxmlformats.org/officeDocument/2006/relationships/hyperlink" Target="#Engage!A1"/><Relationship Id="rId13" Type="http://schemas.openxmlformats.org/officeDocument/2006/relationships/hyperlink" Target="https://www.youtube.com/Maersk" TargetMode="External"/><Relationship Id="rId18" Type="http://schemas.openxmlformats.org/officeDocument/2006/relationships/image" Target="../media/image23.png"/><Relationship Id="rId3" Type="http://schemas.openxmlformats.org/officeDocument/2006/relationships/hyperlink" Target="#'Environmental &gt;&gt;'!A1"/><Relationship Id="rId7" Type="http://schemas.openxmlformats.org/officeDocument/2006/relationships/hyperlink" Target="#Cover!A1"/><Relationship Id="rId12" Type="http://schemas.openxmlformats.org/officeDocument/2006/relationships/hyperlink" Target="https://www.tiktok.com/@maersk_official" TargetMode="External"/><Relationship Id="rId17" Type="http://schemas.openxmlformats.org/officeDocument/2006/relationships/hyperlink" Target="https://www.linkedin.com/company/maersk-group/" TargetMode="External"/><Relationship Id="rId2" Type="http://schemas.openxmlformats.org/officeDocument/2006/relationships/hyperlink" Target="#'Reporting and governance &gt;&gt;'!A1"/><Relationship Id="rId16" Type="http://schemas.openxmlformats.org/officeDocument/2006/relationships/hyperlink" Target="https://twitter.com/Maersk" TargetMode="External"/><Relationship Id="rId1" Type="http://schemas.openxmlformats.org/officeDocument/2006/relationships/hyperlink" Target="#'Table of content'!A1"/><Relationship Id="rId6" Type="http://schemas.openxmlformats.org/officeDocument/2006/relationships/hyperlink" Target="#'EU regulations &gt;&gt;'!A1"/><Relationship Id="rId11" Type="http://schemas.openxmlformats.org/officeDocument/2006/relationships/image" Target="../media/image22.png"/><Relationship Id="rId5" Type="http://schemas.openxmlformats.org/officeDocument/2006/relationships/hyperlink" Target="#'Governance &gt;&gt;'!A1"/><Relationship Id="rId15" Type="http://schemas.openxmlformats.org/officeDocument/2006/relationships/hyperlink" Target="https://www.instagram.com/maersk_official/" TargetMode="External"/><Relationship Id="rId10" Type="http://schemas.openxmlformats.org/officeDocument/2006/relationships/hyperlink" Target="https://www.maersk.com/wechat" TargetMode="External"/><Relationship Id="rId19" Type="http://schemas.openxmlformats.org/officeDocument/2006/relationships/image" Target="../media/image5.png"/><Relationship Id="rId4" Type="http://schemas.openxmlformats.org/officeDocument/2006/relationships/hyperlink" Target="#'Social &gt;&gt;'!A1"/><Relationship Id="rId9" Type="http://schemas.openxmlformats.org/officeDocument/2006/relationships/hyperlink" Target="#'Standards &amp; ratings'!A1"/><Relationship Id="rId14" Type="http://schemas.openxmlformats.org/officeDocument/2006/relationships/hyperlink" Target="https://www.facebook.com/Maersk"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Cover!A1"/><Relationship Id="rId13" Type="http://schemas.openxmlformats.org/officeDocument/2006/relationships/hyperlink" Target="#DMA!A1"/><Relationship Id="rId3" Type="http://schemas.openxmlformats.org/officeDocument/2006/relationships/hyperlink" Target="#'Environmental &gt;&gt;'!A1"/><Relationship Id="rId7" Type="http://schemas.openxmlformats.org/officeDocument/2006/relationships/hyperlink" Target="#'Standards &amp; ratings'!A1"/><Relationship Id="rId12" Type="http://schemas.openxmlformats.org/officeDocument/2006/relationships/hyperlink" Target="#'ESG Governance model'!A1"/><Relationship Id="rId2" Type="http://schemas.openxmlformats.org/officeDocument/2006/relationships/hyperlink" Target="#'Table of content'!A1"/><Relationship Id="rId1" Type="http://schemas.openxmlformats.org/officeDocument/2006/relationships/image" Target="../media/image6.png"/><Relationship Id="rId6" Type="http://schemas.openxmlformats.org/officeDocument/2006/relationships/hyperlink" Target="#'EU regulations &gt;&gt;'!A1"/><Relationship Id="rId11" Type="http://schemas.openxmlformats.org/officeDocument/2006/relationships/hyperlink" Target="#'Basis of reporting'!A1"/><Relationship Id="rId5" Type="http://schemas.openxmlformats.org/officeDocument/2006/relationships/hyperlink" Target="#'Governance &gt;&gt;'!A1"/><Relationship Id="rId15" Type="http://schemas.openxmlformats.org/officeDocument/2006/relationships/image" Target="../media/image5.png"/><Relationship Id="rId10" Type="http://schemas.openxmlformats.org/officeDocument/2006/relationships/hyperlink" Target="#Engage!A1"/><Relationship Id="rId4" Type="http://schemas.openxmlformats.org/officeDocument/2006/relationships/hyperlink" Target="#'Social &gt;&gt;'!A1"/><Relationship Id="rId9" Type="http://schemas.openxmlformats.org/officeDocument/2006/relationships/hyperlink" Target="#'Reporting and governance &gt;&gt;'!A1"/><Relationship Id="rId14" Type="http://schemas.openxmlformats.org/officeDocument/2006/relationships/hyperlink" Target="#'Strategic ESG Targets'!A1"/></Relationships>
</file>

<file path=xl/drawings/_rels/drawing5.xml.rels><?xml version="1.0" encoding="UTF-8" standalone="yes"?>
<Relationships xmlns="http://schemas.openxmlformats.org/package/2006/relationships"><Relationship Id="rId8" Type="http://schemas.openxmlformats.org/officeDocument/2006/relationships/hyperlink" Target="#'Standards &amp; ratings'!A1"/><Relationship Id="rId13" Type="http://schemas.openxmlformats.org/officeDocument/2006/relationships/hyperlink" Target="#'ESG Governance model'!A1"/><Relationship Id="rId3" Type="http://schemas.openxmlformats.org/officeDocument/2006/relationships/hyperlink" Target="#'Table of content'!A1"/><Relationship Id="rId7" Type="http://schemas.openxmlformats.org/officeDocument/2006/relationships/hyperlink" Target="#'EU regulations &gt;&gt;'!A1"/><Relationship Id="rId12" Type="http://schemas.openxmlformats.org/officeDocument/2006/relationships/hyperlink" Target="#'Basis of reporting'!A1"/><Relationship Id="rId17" Type="http://schemas.openxmlformats.org/officeDocument/2006/relationships/image" Target="../media/image5.png"/><Relationship Id="rId2" Type="http://schemas.openxmlformats.org/officeDocument/2006/relationships/image" Target="../media/image7.png"/><Relationship Id="rId16" Type="http://schemas.openxmlformats.org/officeDocument/2006/relationships/image" Target="../media/image8.png"/><Relationship Id="rId1" Type="http://schemas.openxmlformats.org/officeDocument/2006/relationships/hyperlink" Target="https://www.maersk.com/about/core-values" TargetMode="External"/><Relationship Id="rId6" Type="http://schemas.openxmlformats.org/officeDocument/2006/relationships/hyperlink" Target="#'Governance &gt;&gt;'!A1"/><Relationship Id="rId11" Type="http://schemas.openxmlformats.org/officeDocument/2006/relationships/hyperlink" Target="#Engage!A1"/><Relationship Id="rId5" Type="http://schemas.openxmlformats.org/officeDocument/2006/relationships/hyperlink" Target="#'Social &gt;&gt;'!A1"/><Relationship Id="rId15" Type="http://schemas.openxmlformats.org/officeDocument/2006/relationships/hyperlink" Target="#'Strategic ESG Targets'!A1"/><Relationship Id="rId10" Type="http://schemas.openxmlformats.org/officeDocument/2006/relationships/hyperlink" Target="#'Reporting and governance &gt;&gt;'!A1"/><Relationship Id="rId4" Type="http://schemas.openxmlformats.org/officeDocument/2006/relationships/hyperlink" Target="#'Environmental &gt;&gt;'!A1"/><Relationship Id="rId9" Type="http://schemas.openxmlformats.org/officeDocument/2006/relationships/hyperlink" Target="#Cover!A1"/><Relationship Id="rId14" Type="http://schemas.openxmlformats.org/officeDocument/2006/relationships/hyperlink" Target="#DMA!A1"/></Relationships>
</file>

<file path=xl/drawings/_rels/drawing6.xml.rels><?xml version="1.0" encoding="UTF-8" standalone="yes"?>
<Relationships xmlns="http://schemas.openxmlformats.org/package/2006/relationships"><Relationship Id="rId8" Type="http://schemas.openxmlformats.org/officeDocument/2006/relationships/hyperlink" Target="#'Reporting and governance &gt;&gt;'!A1"/><Relationship Id="rId13" Type="http://schemas.openxmlformats.org/officeDocument/2006/relationships/hyperlink" Target="#'Strategic ESG Targets'!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hyperlink" Target="#DMA!A1"/><Relationship Id="rId2" Type="http://schemas.openxmlformats.org/officeDocument/2006/relationships/hyperlink" Target="#'Environmental &gt;&gt;'!A1"/><Relationship Id="rId16" Type="http://schemas.openxmlformats.org/officeDocument/2006/relationships/image" Target="../media/image5.png"/><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SG Governance model'!A1"/><Relationship Id="rId5" Type="http://schemas.openxmlformats.org/officeDocument/2006/relationships/hyperlink" Target="#'EU regulations &gt;&gt;'!A1"/><Relationship Id="rId15" Type="http://schemas.openxmlformats.org/officeDocument/2006/relationships/image" Target="../media/image10.png"/><Relationship Id="rId10" Type="http://schemas.openxmlformats.org/officeDocument/2006/relationships/hyperlink" Target="#'Basis of reporting'!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image" Target="../media/image9.png"/></Relationships>
</file>

<file path=xl/drawings/_rels/drawing7.xml.rels><?xml version="1.0" encoding="UTF-8" standalone="yes"?>
<Relationships xmlns="http://schemas.openxmlformats.org/package/2006/relationships"><Relationship Id="rId8" Type="http://schemas.openxmlformats.org/officeDocument/2006/relationships/hyperlink" Target="#'Reporting and governance &gt;&gt;'!A1"/><Relationship Id="rId13" Type="http://schemas.openxmlformats.org/officeDocument/2006/relationships/hyperlink" Target="#'Strategic ESG Targets'!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hyperlink" Target="#DMA!A1"/><Relationship Id="rId2" Type="http://schemas.openxmlformats.org/officeDocument/2006/relationships/hyperlink" Target="#'Environmental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SG Governance model'!A1"/><Relationship Id="rId5" Type="http://schemas.openxmlformats.org/officeDocument/2006/relationships/hyperlink" Target="#'EU regulations &gt;&gt;'!A1"/><Relationship Id="rId15" Type="http://schemas.openxmlformats.org/officeDocument/2006/relationships/image" Target="../media/image5.png"/><Relationship Id="rId10" Type="http://schemas.openxmlformats.org/officeDocument/2006/relationships/hyperlink" Target="#'Basis of reporting'!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8" Type="http://schemas.openxmlformats.org/officeDocument/2006/relationships/hyperlink" Target="#'Environmental &gt;&gt;'!A1"/><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image" Target="../media/image5.png"/><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nviron. &amp; Ecosystems'!A1"/><Relationship Id="rId5" Type="http://schemas.openxmlformats.org/officeDocument/2006/relationships/hyperlink" Target="#'EU regulations &gt;&gt;'!A1"/><Relationship Id="rId10" Type="http://schemas.openxmlformats.org/officeDocument/2006/relationships/hyperlink" Target="#'Climate change'!A1"/><Relationship Id="rId4" Type="http://schemas.openxmlformats.org/officeDocument/2006/relationships/hyperlink" Target="#'Governance &gt;&gt;'!A1"/><Relationship Id="rId9" Type="http://schemas.openxmlformats.org/officeDocument/2006/relationships/hyperlink" Target="#Engage!A1"/></Relationships>
</file>

<file path=xl/drawings/_rels/drawing9.xml.rels><?xml version="1.0" encoding="UTF-8" standalone="yes"?>
<Relationships xmlns="http://schemas.openxmlformats.org/package/2006/relationships"><Relationship Id="rId8" Type="http://schemas.openxmlformats.org/officeDocument/2006/relationships/hyperlink" Target="#'Environmental &gt;&gt;'!A1"/><Relationship Id="rId13" Type="http://schemas.openxmlformats.org/officeDocument/2006/relationships/image" Target="../media/image13.png"/><Relationship Id="rId3" Type="http://schemas.openxmlformats.org/officeDocument/2006/relationships/hyperlink" Target="#'Social &gt;&gt;'!A1"/><Relationship Id="rId7" Type="http://schemas.openxmlformats.org/officeDocument/2006/relationships/hyperlink" Target="#Cover!A1"/><Relationship Id="rId12" Type="http://schemas.openxmlformats.org/officeDocument/2006/relationships/image" Target="../media/image12.png"/><Relationship Id="rId2" Type="http://schemas.openxmlformats.org/officeDocument/2006/relationships/hyperlink" Target="#'Reporting and governance &gt;&gt;'!A1"/><Relationship Id="rId1" Type="http://schemas.openxmlformats.org/officeDocument/2006/relationships/hyperlink" Target="#'Table of content'!A1"/><Relationship Id="rId6" Type="http://schemas.openxmlformats.org/officeDocument/2006/relationships/hyperlink" Target="#'Standards &amp; ratings'!A1"/><Relationship Id="rId11" Type="http://schemas.openxmlformats.org/officeDocument/2006/relationships/hyperlink" Target="#'Environ. &amp; Ecosystems'!A1"/><Relationship Id="rId5" Type="http://schemas.openxmlformats.org/officeDocument/2006/relationships/hyperlink" Target="#'EU regulations &gt;&gt;'!A1"/><Relationship Id="rId10" Type="http://schemas.openxmlformats.org/officeDocument/2006/relationships/hyperlink" Target="#'Climate change'!A1"/><Relationship Id="rId4" Type="http://schemas.openxmlformats.org/officeDocument/2006/relationships/hyperlink" Target="#'Governance &gt;&gt;'!A1"/><Relationship Id="rId9" Type="http://schemas.openxmlformats.org/officeDocument/2006/relationships/hyperlink" Target="#Engage!A1"/><Relationship Id="rId1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2072651</xdr:colOff>
      <xdr:row>40</xdr:row>
      <xdr:rowOff>95528</xdr:rowOff>
    </xdr:to>
    <xdr:pic>
      <xdr:nvPicPr>
        <xdr:cNvPr id="4" name="Picture 3">
          <a:extLst>
            <a:ext uri="{FF2B5EF4-FFF2-40B4-BE49-F238E27FC236}">
              <a16:creationId xmlns:a16="http://schemas.microsoft.com/office/drawing/2014/main" id="{8BDC950B-22EA-4D3B-94A2-232FF0D38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207376" cy="7162800"/>
        </a:xfrm>
        <a:prstGeom prst="rect">
          <a:avLst/>
        </a:prstGeom>
      </xdr:spPr>
    </xdr:pic>
    <xdr:clientData/>
  </xdr:twoCellAnchor>
  <xdr:twoCellAnchor editAs="oneCell">
    <xdr:from>
      <xdr:col>0</xdr:col>
      <xdr:colOff>0</xdr:colOff>
      <xdr:row>29</xdr:row>
      <xdr:rowOff>110971</xdr:rowOff>
    </xdr:from>
    <xdr:to>
      <xdr:col>14</xdr:col>
      <xdr:colOff>2072651</xdr:colOff>
      <xdr:row>40</xdr:row>
      <xdr:rowOff>99966</xdr:rowOff>
    </xdr:to>
    <xdr:pic>
      <xdr:nvPicPr>
        <xdr:cNvPr id="21" name="Picture 20">
          <a:extLst>
            <a:ext uri="{FF2B5EF4-FFF2-40B4-BE49-F238E27FC236}">
              <a16:creationId xmlns:a16="http://schemas.microsoft.com/office/drawing/2014/main" id="{A9094D96-412B-4920-9B42-569AE090069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artisticBlur/>
                  </a14:imgEffect>
                </a14:imgLayer>
              </a14:imgProps>
            </a:ext>
            <a:ext uri="{28A0092B-C50C-407E-A947-70E740481C1C}">
              <a14:useLocalDpi xmlns:a14="http://schemas.microsoft.com/office/drawing/2010/main" val="0"/>
            </a:ext>
          </a:extLst>
        </a:blip>
        <a:srcRect t="72349"/>
        <a:stretch/>
      </xdr:blipFill>
      <xdr:spPr>
        <a:xfrm>
          <a:off x="0" y="5298859"/>
          <a:ext cx="13252967" cy="2023461"/>
        </a:xfrm>
        <a:prstGeom prst="rect">
          <a:avLst/>
        </a:prstGeom>
      </xdr:spPr>
    </xdr:pic>
    <xdr:clientData/>
  </xdr:twoCellAnchor>
  <xdr:twoCellAnchor editAs="oneCell">
    <xdr:from>
      <xdr:col>13</xdr:col>
      <xdr:colOff>764495</xdr:colOff>
      <xdr:row>2</xdr:row>
      <xdr:rowOff>66675</xdr:rowOff>
    </xdr:from>
    <xdr:to>
      <xdr:col>14</xdr:col>
      <xdr:colOff>1610535</xdr:colOff>
      <xdr:row>4</xdr:row>
      <xdr:rowOff>151370</xdr:rowOff>
    </xdr:to>
    <xdr:pic>
      <xdr:nvPicPr>
        <xdr:cNvPr id="11" name="Graphic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1061020" y="428625"/>
          <a:ext cx="1681065" cy="372664"/>
        </a:xfrm>
        <a:prstGeom prst="rect">
          <a:avLst/>
        </a:prstGeom>
      </xdr:spPr>
    </xdr:pic>
    <xdr:clientData/>
  </xdr:twoCellAnchor>
  <xdr:twoCellAnchor editAs="absolute">
    <xdr:from>
      <xdr:col>1</xdr:col>
      <xdr:colOff>17315</xdr:colOff>
      <xdr:row>19</xdr:row>
      <xdr:rowOff>60740</xdr:rowOff>
    </xdr:from>
    <xdr:to>
      <xdr:col>8</xdr:col>
      <xdr:colOff>125265</xdr:colOff>
      <xdr:row>31</xdr:row>
      <xdr:rowOff>20161</xdr:rowOff>
    </xdr:to>
    <xdr:sp macro="" textlink="">
      <xdr:nvSpPr>
        <xdr:cNvPr id="6" name="TextBox 3">
          <a:extLst>
            <a:ext uri="{FF2B5EF4-FFF2-40B4-BE49-F238E27FC236}">
              <a16:creationId xmlns:a16="http://schemas.microsoft.com/office/drawing/2014/main" id="{00000000-0008-0000-0000-000007000000}"/>
            </a:ext>
          </a:extLst>
        </xdr:cNvPr>
        <xdr:cNvSpPr txBox="1"/>
      </xdr:nvSpPr>
      <xdr:spPr>
        <a:xfrm>
          <a:off x="254577" y="3399114"/>
          <a:ext cx="5998654" cy="2178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800" b="0">
              <a:solidFill>
                <a:schemeClr val="accent1"/>
              </a:solidFill>
              <a:latin typeface="Maersk Headline Light" panose="00000400000000000000" pitchFamily="2" charset="0"/>
            </a:rPr>
            <a:t>2023</a:t>
          </a:r>
        </a:p>
        <a:p>
          <a:r>
            <a:rPr lang="en-US" sz="4800" b="0">
              <a:solidFill>
                <a:schemeClr val="bg1"/>
              </a:solidFill>
              <a:latin typeface="Maersk Headline Light" panose="00000400000000000000" pitchFamily="2" charset="0"/>
            </a:rPr>
            <a:t>ESG Factbook</a:t>
          </a:r>
        </a:p>
      </xdr:txBody>
    </xdr:sp>
    <xdr:clientData/>
  </xdr:twoCellAnchor>
  <xdr:twoCellAnchor>
    <xdr:from>
      <xdr:col>0</xdr:col>
      <xdr:colOff>9247</xdr:colOff>
      <xdr:row>29</xdr:row>
      <xdr:rowOff>104775</xdr:rowOff>
    </xdr:from>
    <xdr:to>
      <xdr:col>14</xdr:col>
      <xdr:colOff>2076172</xdr:colOff>
      <xdr:row>40</xdr:row>
      <xdr:rowOff>120219</xdr:rowOff>
    </xdr:to>
    <xdr:sp macro="" textlink="">
      <xdr:nvSpPr>
        <xdr:cNvPr id="7" name="Rectangle 6">
          <a:extLst>
            <a:ext uri="{FF2B5EF4-FFF2-40B4-BE49-F238E27FC236}">
              <a16:creationId xmlns:a16="http://schemas.microsoft.com/office/drawing/2014/main" id="{AC23960E-B9EF-4419-90D1-353798F66B5B}"/>
            </a:ext>
          </a:extLst>
        </xdr:cNvPr>
        <xdr:cNvSpPr/>
      </xdr:nvSpPr>
      <xdr:spPr>
        <a:xfrm>
          <a:off x="9247" y="5091393"/>
          <a:ext cx="13235454" cy="1967135"/>
        </a:xfrm>
        <a:prstGeom prst="rect">
          <a:avLst/>
        </a:prstGeom>
        <a:solidFill>
          <a:srgbClr val="FFFFFF">
            <a:alpha val="392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7</xdr:col>
      <xdr:colOff>23520</xdr:colOff>
      <xdr:row>33</xdr:row>
      <xdr:rowOff>51521</xdr:rowOff>
    </xdr:from>
    <xdr:to>
      <xdr:col>9</xdr:col>
      <xdr:colOff>127480</xdr:colOff>
      <xdr:row>34</xdr:row>
      <xdr:rowOff>158546</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8E400D12-2A4B-49AB-B8DE-408493162037}"/>
            </a:ext>
          </a:extLst>
        </xdr:cNvPr>
        <xdr:cNvSpPr/>
      </xdr:nvSpPr>
      <xdr:spPr>
        <a:xfrm>
          <a:off x="5290845" y="5861771"/>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100">
              <a:solidFill>
                <a:schemeClr val="accent4"/>
              </a:solidFill>
              <a:latin typeface="Maersk Text" panose="00000500000000000000" pitchFamily="2" charset="0"/>
            </a:rPr>
            <a:t>Table of </a:t>
          </a:r>
          <a:r>
            <a:rPr lang="en-US" sz="1050">
              <a:solidFill>
                <a:schemeClr val="accent4"/>
              </a:solidFill>
              <a:latin typeface="Maersk Text" panose="00000500000000000000" pitchFamily="2" charset="0"/>
            </a:rPr>
            <a:t>content</a:t>
          </a:r>
        </a:p>
      </xdr:txBody>
    </xdr:sp>
    <xdr:clientData/>
  </xdr:twoCellAnchor>
  <xdr:twoCellAnchor editAs="absolute">
    <xdr:from>
      <xdr:col>9</xdr:col>
      <xdr:colOff>211711</xdr:colOff>
      <xdr:row>33</xdr:row>
      <xdr:rowOff>51521</xdr:rowOff>
    </xdr:from>
    <xdr:to>
      <xdr:col>11</xdr:col>
      <xdr:colOff>315671</xdr:colOff>
      <xdr:row>34</xdr:row>
      <xdr:rowOff>158546</xdr:rowOff>
    </xdr:to>
    <xdr:sp macro="" textlink="">
      <xdr:nvSpPr>
        <xdr:cNvPr id="9" name="Rectangle: Rounded Corners 8">
          <a:hlinkClick xmlns:r="http://schemas.openxmlformats.org/officeDocument/2006/relationships" r:id="rId7"/>
          <a:extLst>
            <a:ext uri="{FF2B5EF4-FFF2-40B4-BE49-F238E27FC236}">
              <a16:creationId xmlns:a16="http://schemas.microsoft.com/office/drawing/2014/main" id="{10CB444B-1E8F-4FDC-B191-178E27332FE3}"/>
            </a:ext>
          </a:extLst>
        </xdr:cNvPr>
        <xdr:cNvSpPr/>
      </xdr:nvSpPr>
      <xdr:spPr>
        <a:xfrm>
          <a:off x="7155436" y="5861771"/>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100">
              <a:solidFill>
                <a:schemeClr val="accent4"/>
              </a:solidFill>
              <a:latin typeface="Maersk Text" panose="00000500000000000000" pitchFamily="2" charset="0"/>
            </a:rPr>
            <a:t>Reporting and </a:t>
          </a:r>
          <a:r>
            <a:rPr lang="en-US" sz="1050">
              <a:solidFill>
                <a:schemeClr val="accent4"/>
              </a:solidFill>
              <a:latin typeface="Maersk Text" panose="00000500000000000000" pitchFamily="2" charset="0"/>
            </a:rPr>
            <a:t>governance</a:t>
          </a:r>
          <a:endParaRPr lang="en-US" sz="1100">
            <a:solidFill>
              <a:schemeClr val="accent4"/>
            </a:solidFill>
            <a:latin typeface="Maersk Text" panose="00000500000000000000" pitchFamily="2" charset="0"/>
          </a:endParaRPr>
        </a:p>
      </xdr:txBody>
    </xdr:sp>
    <xdr:clientData/>
  </xdr:twoCellAnchor>
  <xdr:twoCellAnchor editAs="absolute">
    <xdr:from>
      <xdr:col>13</xdr:col>
      <xdr:colOff>588092</xdr:colOff>
      <xdr:row>33</xdr:row>
      <xdr:rowOff>51521</xdr:rowOff>
    </xdr:from>
    <xdr:to>
      <xdr:col>14</xdr:col>
      <xdr:colOff>1530252</xdr:colOff>
      <xdr:row>34</xdr:row>
      <xdr:rowOff>158546</xdr:rowOff>
    </xdr:to>
    <xdr:sp macro="" textlink="">
      <xdr:nvSpPr>
        <xdr:cNvPr id="10" name="Rectangle: Rounded Corners 9">
          <a:hlinkClick xmlns:r="http://schemas.openxmlformats.org/officeDocument/2006/relationships" r:id="rId8"/>
          <a:extLst>
            <a:ext uri="{FF2B5EF4-FFF2-40B4-BE49-F238E27FC236}">
              <a16:creationId xmlns:a16="http://schemas.microsoft.com/office/drawing/2014/main" id="{79A57555-FB0B-438D-B536-84EE94352793}"/>
            </a:ext>
          </a:extLst>
        </xdr:cNvPr>
        <xdr:cNvSpPr/>
      </xdr:nvSpPr>
      <xdr:spPr>
        <a:xfrm>
          <a:off x="10884617" y="5861771"/>
          <a:ext cx="1780360" cy="288000"/>
        </a:xfrm>
        <a:prstGeom prst="roundRect">
          <a:avLst/>
        </a:prstGeom>
        <a:solidFill>
          <a:srgbClr val="FFEBD2">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Social</a:t>
          </a:r>
          <a:r>
            <a:rPr lang="en-US" sz="1100">
              <a:solidFill>
                <a:schemeClr val="accent4"/>
              </a:solidFill>
              <a:latin typeface="Maersk Text" panose="00000500000000000000" pitchFamily="2" charset="0"/>
            </a:rPr>
            <a:t> KPIs</a:t>
          </a:r>
        </a:p>
      </xdr:txBody>
    </xdr:sp>
    <xdr:clientData/>
  </xdr:twoCellAnchor>
  <xdr:twoCellAnchor editAs="absolute">
    <xdr:from>
      <xdr:col>11</xdr:col>
      <xdr:colOff>399902</xdr:colOff>
      <xdr:row>33</xdr:row>
      <xdr:rowOff>51521</xdr:rowOff>
    </xdr:from>
    <xdr:to>
      <xdr:col>13</xdr:col>
      <xdr:colOff>503862</xdr:colOff>
      <xdr:row>34</xdr:row>
      <xdr:rowOff>158546</xdr:rowOff>
    </xdr:to>
    <xdr:sp macro="" textlink="">
      <xdr:nvSpPr>
        <xdr:cNvPr id="15" name="Rectangle: Rounded Corners 14">
          <a:hlinkClick xmlns:r="http://schemas.openxmlformats.org/officeDocument/2006/relationships" r:id="rId9"/>
          <a:extLst>
            <a:ext uri="{FF2B5EF4-FFF2-40B4-BE49-F238E27FC236}">
              <a16:creationId xmlns:a16="http://schemas.microsoft.com/office/drawing/2014/main" id="{230F2EE4-DF28-47F1-9984-D8391AF21C45}"/>
            </a:ext>
          </a:extLst>
        </xdr:cNvPr>
        <xdr:cNvSpPr/>
      </xdr:nvSpPr>
      <xdr:spPr>
        <a:xfrm>
          <a:off x="9020027" y="5861771"/>
          <a:ext cx="1780360" cy="288000"/>
        </a:xfrm>
        <a:prstGeom prst="roundRect">
          <a:avLst/>
        </a:prstGeom>
        <a:solidFill>
          <a:srgbClr val="EDF8E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Environmental</a:t>
          </a:r>
          <a:r>
            <a:rPr lang="en-US" sz="1100" baseline="0">
              <a:solidFill>
                <a:schemeClr val="accent4"/>
              </a:solidFill>
              <a:latin typeface="Maersk Text" panose="00000500000000000000" pitchFamily="2" charset="0"/>
            </a:rPr>
            <a:t> KPIs</a:t>
          </a:r>
          <a:endParaRPr lang="en-US" sz="1100">
            <a:solidFill>
              <a:schemeClr val="accent4"/>
            </a:solidFill>
            <a:latin typeface="Maersk Text" panose="00000500000000000000" pitchFamily="2" charset="0"/>
          </a:endParaRPr>
        </a:p>
      </xdr:txBody>
    </xdr:sp>
    <xdr:clientData/>
  </xdr:twoCellAnchor>
  <xdr:twoCellAnchor editAs="absolute">
    <xdr:from>
      <xdr:col>11</xdr:col>
      <xdr:colOff>412064</xdr:colOff>
      <xdr:row>35</xdr:row>
      <xdr:rowOff>168852</xdr:rowOff>
    </xdr:from>
    <xdr:to>
      <xdr:col>13</xdr:col>
      <xdr:colOff>516024</xdr:colOff>
      <xdr:row>37</xdr:row>
      <xdr:rowOff>94902</xdr:rowOff>
    </xdr:to>
    <xdr:sp macro="" textlink="">
      <xdr:nvSpPr>
        <xdr:cNvPr id="17" name="Rectangle: Rounded Corners 16">
          <a:hlinkClick xmlns:r="http://schemas.openxmlformats.org/officeDocument/2006/relationships" r:id="rId10"/>
          <a:extLst>
            <a:ext uri="{FF2B5EF4-FFF2-40B4-BE49-F238E27FC236}">
              <a16:creationId xmlns:a16="http://schemas.microsoft.com/office/drawing/2014/main" id="{AED9F0AF-7F6D-497E-9D6A-07EAA997E7C7}"/>
            </a:ext>
          </a:extLst>
        </xdr:cNvPr>
        <xdr:cNvSpPr/>
      </xdr:nvSpPr>
      <xdr:spPr>
        <a:xfrm>
          <a:off x="9032189" y="6341052"/>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Standards and</a:t>
          </a:r>
          <a:r>
            <a:rPr lang="en-US" sz="1050" baseline="0">
              <a:solidFill>
                <a:schemeClr val="accent4"/>
              </a:solidFill>
              <a:latin typeface="Maersk Text" panose="00000500000000000000" pitchFamily="2" charset="0"/>
            </a:rPr>
            <a:t> ESG r</a:t>
          </a:r>
          <a:r>
            <a:rPr lang="en-US" sz="1050">
              <a:solidFill>
                <a:schemeClr val="accent4"/>
              </a:solidFill>
              <a:latin typeface="Maersk Text" panose="00000500000000000000" pitchFamily="2" charset="0"/>
            </a:rPr>
            <a:t>atings</a:t>
          </a:r>
        </a:p>
      </xdr:txBody>
    </xdr:sp>
    <xdr:clientData/>
  </xdr:twoCellAnchor>
  <xdr:twoCellAnchor editAs="absolute">
    <xdr:from>
      <xdr:col>9</xdr:col>
      <xdr:colOff>216926</xdr:colOff>
      <xdr:row>35</xdr:row>
      <xdr:rowOff>168852</xdr:rowOff>
    </xdr:from>
    <xdr:to>
      <xdr:col>11</xdr:col>
      <xdr:colOff>320886</xdr:colOff>
      <xdr:row>37</xdr:row>
      <xdr:rowOff>94902</xdr:rowOff>
    </xdr:to>
    <xdr:sp macro="" textlink="">
      <xdr:nvSpPr>
        <xdr:cNvPr id="18" name="Rectangle: Rounded Corners 17">
          <a:hlinkClick xmlns:r="http://schemas.openxmlformats.org/officeDocument/2006/relationships" r:id="rId11"/>
          <a:extLst>
            <a:ext uri="{FF2B5EF4-FFF2-40B4-BE49-F238E27FC236}">
              <a16:creationId xmlns:a16="http://schemas.microsoft.com/office/drawing/2014/main" id="{B6EDCED7-9BB9-4C02-A5F4-14632022A9A4}"/>
            </a:ext>
          </a:extLst>
        </xdr:cNvPr>
        <xdr:cNvSpPr/>
      </xdr:nvSpPr>
      <xdr:spPr>
        <a:xfrm>
          <a:off x="7160651" y="6341052"/>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100">
              <a:solidFill>
                <a:schemeClr val="accent4"/>
              </a:solidFill>
              <a:latin typeface="Maersk Text" panose="00000500000000000000" pitchFamily="2" charset="0"/>
            </a:rPr>
            <a:t>EU regulation</a:t>
          </a:r>
          <a:r>
            <a:rPr lang="en-US" sz="1100" baseline="0">
              <a:solidFill>
                <a:schemeClr val="accent4"/>
              </a:solidFill>
              <a:latin typeface="Maersk Text" panose="00000500000000000000" pitchFamily="2" charset="0"/>
            </a:rPr>
            <a:t> </a:t>
          </a:r>
          <a:r>
            <a:rPr lang="en-US" sz="1050" baseline="0">
              <a:solidFill>
                <a:schemeClr val="accent4"/>
              </a:solidFill>
              <a:latin typeface="Maersk Text" panose="00000500000000000000" pitchFamily="2" charset="0"/>
            </a:rPr>
            <a:t>reporting</a:t>
          </a:r>
          <a:endParaRPr lang="en-US" sz="1100">
            <a:solidFill>
              <a:schemeClr val="accent4"/>
            </a:solidFill>
            <a:latin typeface="Maersk Text" panose="00000500000000000000" pitchFamily="2" charset="0"/>
          </a:endParaRPr>
        </a:p>
      </xdr:txBody>
    </xdr:sp>
    <xdr:clientData/>
  </xdr:twoCellAnchor>
  <xdr:twoCellAnchor editAs="absolute">
    <xdr:from>
      <xdr:col>7</xdr:col>
      <xdr:colOff>21788</xdr:colOff>
      <xdr:row>35</xdr:row>
      <xdr:rowOff>168852</xdr:rowOff>
    </xdr:from>
    <xdr:to>
      <xdr:col>9</xdr:col>
      <xdr:colOff>125748</xdr:colOff>
      <xdr:row>37</xdr:row>
      <xdr:rowOff>94902</xdr:rowOff>
    </xdr:to>
    <xdr:sp macro="" textlink="">
      <xdr:nvSpPr>
        <xdr:cNvPr id="19" name="Rectangle: Rounded Corners 18">
          <a:hlinkClick xmlns:r="http://schemas.openxmlformats.org/officeDocument/2006/relationships" r:id="rId12"/>
          <a:extLst>
            <a:ext uri="{FF2B5EF4-FFF2-40B4-BE49-F238E27FC236}">
              <a16:creationId xmlns:a16="http://schemas.microsoft.com/office/drawing/2014/main" id="{2814365D-9328-4B10-B810-EF963E370536}"/>
            </a:ext>
          </a:extLst>
        </xdr:cNvPr>
        <xdr:cNvSpPr/>
      </xdr:nvSpPr>
      <xdr:spPr>
        <a:xfrm>
          <a:off x="5289113" y="6341052"/>
          <a:ext cx="1780360" cy="288000"/>
        </a:xfrm>
        <a:prstGeom prst="roundRect">
          <a:avLst/>
        </a:prstGeom>
        <a:solidFill>
          <a:srgbClr val="D5F1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100">
              <a:solidFill>
                <a:schemeClr val="accent4"/>
              </a:solidFill>
              <a:latin typeface="Maersk Text" panose="00000500000000000000" pitchFamily="2" charset="0"/>
            </a:rPr>
            <a:t>Governance KPIs</a:t>
          </a:r>
        </a:p>
      </xdr:txBody>
    </xdr:sp>
    <xdr:clientData/>
  </xdr:twoCellAnchor>
  <xdr:twoCellAnchor editAs="absolute">
    <xdr:from>
      <xdr:col>13</xdr:col>
      <xdr:colOff>604545</xdr:colOff>
      <xdr:row>35</xdr:row>
      <xdr:rowOff>175346</xdr:rowOff>
    </xdr:from>
    <xdr:to>
      <xdr:col>14</xdr:col>
      <xdr:colOff>1546705</xdr:colOff>
      <xdr:row>37</xdr:row>
      <xdr:rowOff>101396</xdr:rowOff>
    </xdr:to>
    <xdr:sp macro="" textlink="">
      <xdr:nvSpPr>
        <xdr:cNvPr id="14" name="Rectangle: Rounded Corners 13">
          <a:hlinkClick xmlns:r="http://schemas.openxmlformats.org/officeDocument/2006/relationships" r:id="rId13"/>
          <a:extLst>
            <a:ext uri="{FF2B5EF4-FFF2-40B4-BE49-F238E27FC236}">
              <a16:creationId xmlns:a16="http://schemas.microsoft.com/office/drawing/2014/main" id="{295A8F62-C5FF-4063-88EC-BDC2A5931321}"/>
            </a:ext>
          </a:extLst>
        </xdr:cNvPr>
        <xdr:cNvSpPr/>
      </xdr:nvSpPr>
      <xdr:spPr>
        <a:xfrm>
          <a:off x="10901070" y="6347546"/>
          <a:ext cx="1780360" cy="288000"/>
        </a:xfrm>
        <a:prstGeom prst="roundRect">
          <a:avLst/>
        </a:prstGeom>
        <a:solidFill>
          <a:srgbClr val="FFFFFF">
            <a:alpha val="89804"/>
          </a:srgbClr>
        </a:solidFill>
        <a:ln>
          <a:solidFill>
            <a:schemeClr val="bg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Engage</a:t>
          </a:r>
          <a:endParaRPr lang="en-US" sz="1100">
            <a:solidFill>
              <a:schemeClr val="accent4"/>
            </a:solidFill>
            <a:latin typeface="Maersk Text" panose="00000500000000000000" pitchFamily="2"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4</xdr:row>
      <xdr:rowOff>486452</xdr:rowOff>
    </xdr:from>
    <xdr:to>
      <xdr:col>0</xdr:col>
      <xdr:colOff>1386000</xdr:colOff>
      <xdr:row>6</xdr:row>
      <xdr:rowOff>182458</xdr:rowOff>
    </xdr:to>
    <xdr:sp macro="" textlink="">
      <xdr:nvSpPr>
        <xdr:cNvPr id="3" name="TextBox 49">
          <a:hlinkClick xmlns:r="http://schemas.openxmlformats.org/officeDocument/2006/relationships" r:id="rId1"/>
          <a:extLst>
            <a:ext uri="{FF2B5EF4-FFF2-40B4-BE49-F238E27FC236}">
              <a16:creationId xmlns:a16="http://schemas.microsoft.com/office/drawing/2014/main" id="{5E4D2418-E35C-4FBD-80BE-52B8C4A75949}"/>
            </a:ext>
          </a:extLst>
        </xdr:cNvPr>
        <xdr:cNvSpPr txBox="1"/>
      </xdr:nvSpPr>
      <xdr:spPr>
        <a:xfrm>
          <a:off x="0" y="119649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219930</xdr:rowOff>
    </xdr:from>
    <xdr:to>
      <xdr:col>0</xdr:col>
      <xdr:colOff>1386000</xdr:colOff>
      <xdr:row>6</xdr:row>
      <xdr:rowOff>495230</xdr:rowOff>
    </xdr:to>
    <xdr:sp macro="" textlink="">
      <xdr:nvSpPr>
        <xdr:cNvPr id="4" name="TextBox 50">
          <a:hlinkClick xmlns:r="http://schemas.openxmlformats.org/officeDocument/2006/relationships" r:id="rId2"/>
          <a:extLst>
            <a:ext uri="{FF2B5EF4-FFF2-40B4-BE49-F238E27FC236}">
              <a16:creationId xmlns:a16="http://schemas.microsoft.com/office/drawing/2014/main" id="{B54974EC-F40D-4766-81C9-550B3A77C819}"/>
            </a:ext>
          </a:extLst>
        </xdr:cNvPr>
        <xdr:cNvSpPr txBox="1"/>
      </xdr:nvSpPr>
      <xdr:spPr>
        <a:xfrm>
          <a:off x="0" y="150926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20101</xdr:rowOff>
    </xdr:from>
    <xdr:to>
      <xdr:col>0</xdr:col>
      <xdr:colOff>1385455</xdr:colOff>
      <xdr:row>14</xdr:row>
      <xdr:rowOff>74017</xdr:rowOff>
    </xdr:to>
    <xdr:sp macro="" textlink="">
      <xdr:nvSpPr>
        <xdr:cNvPr id="5" name="TextBox 51">
          <a:hlinkClick xmlns:r="http://schemas.openxmlformats.org/officeDocument/2006/relationships" r:id="rId3"/>
          <a:extLst>
            <a:ext uri="{FF2B5EF4-FFF2-40B4-BE49-F238E27FC236}">
              <a16:creationId xmlns:a16="http://schemas.microsoft.com/office/drawing/2014/main" id="{E1A7D7F2-28E6-4C94-ACCA-C16840711E6C}"/>
            </a:ext>
          </a:extLst>
        </xdr:cNvPr>
        <xdr:cNvSpPr txBox="1"/>
      </xdr:nvSpPr>
      <xdr:spPr>
        <a:xfrm>
          <a:off x="0" y="286288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86452</xdr:rowOff>
    </xdr:from>
    <xdr:to>
      <xdr:col>0</xdr:col>
      <xdr:colOff>1386000</xdr:colOff>
      <xdr:row>15</xdr:row>
      <xdr:rowOff>160284</xdr:rowOff>
    </xdr:to>
    <xdr:sp macro="" textlink="">
      <xdr:nvSpPr>
        <xdr:cNvPr id="6" name="TextBox 52">
          <a:hlinkClick xmlns:r="http://schemas.openxmlformats.org/officeDocument/2006/relationships" r:id="rId4"/>
          <a:extLst>
            <a:ext uri="{FF2B5EF4-FFF2-40B4-BE49-F238E27FC236}">
              <a16:creationId xmlns:a16="http://schemas.microsoft.com/office/drawing/2014/main" id="{F4514FF4-E47C-4802-A363-7E00940D37CF}"/>
            </a:ext>
          </a:extLst>
        </xdr:cNvPr>
        <xdr:cNvSpPr txBox="1"/>
      </xdr:nvSpPr>
      <xdr:spPr>
        <a:xfrm>
          <a:off x="0" y="315696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28636</xdr:rowOff>
    </xdr:from>
    <xdr:to>
      <xdr:col>0</xdr:col>
      <xdr:colOff>1386000</xdr:colOff>
      <xdr:row>18</xdr:row>
      <xdr:rowOff>48493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4B28A155-65D6-41D8-95E4-CC2072E52FBF}"/>
            </a:ext>
          </a:extLst>
        </xdr:cNvPr>
        <xdr:cNvSpPr txBox="1"/>
      </xdr:nvSpPr>
      <xdr:spPr>
        <a:xfrm>
          <a:off x="0" y="348332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18</xdr:row>
      <xdr:rowOff>65861</xdr:rowOff>
    </xdr:from>
    <xdr:to>
      <xdr:col>0</xdr:col>
      <xdr:colOff>1386000</xdr:colOff>
      <xdr:row>19</xdr:row>
      <xdr:rowOff>11827</xdr:rowOff>
    </xdr:to>
    <xdr:sp macro="" textlink="">
      <xdr:nvSpPr>
        <xdr:cNvPr id="8" name="TextBox 54">
          <a:hlinkClick xmlns:r="http://schemas.openxmlformats.org/officeDocument/2006/relationships" r:id="rId6"/>
          <a:extLst>
            <a:ext uri="{FF2B5EF4-FFF2-40B4-BE49-F238E27FC236}">
              <a16:creationId xmlns:a16="http://schemas.microsoft.com/office/drawing/2014/main" id="{A5916381-9389-458D-8645-1B93E341BDBB}"/>
            </a:ext>
          </a:extLst>
        </xdr:cNvPr>
        <xdr:cNvSpPr txBox="1"/>
      </xdr:nvSpPr>
      <xdr:spPr>
        <a:xfrm>
          <a:off x="0" y="380456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163105</xdr:rowOff>
    </xdr:from>
    <xdr:to>
      <xdr:col>0</xdr:col>
      <xdr:colOff>1386000</xdr:colOff>
      <xdr:row>4</xdr:row>
      <xdr:rowOff>444755</xdr:rowOff>
    </xdr:to>
    <xdr:sp macro="" textlink="">
      <xdr:nvSpPr>
        <xdr:cNvPr id="9" name="TextBox 55">
          <a:hlinkClick xmlns:r="http://schemas.openxmlformats.org/officeDocument/2006/relationships" r:id="rId7"/>
          <a:extLst>
            <a:ext uri="{FF2B5EF4-FFF2-40B4-BE49-F238E27FC236}">
              <a16:creationId xmlns:a16="http://schemas.microsoft.com/office/drawing/2014/main" id="{93439125-A02A-41F7-AA00-5AC94CB4ACA7}"/>
            </a:ext>
          </a:extLst>
        </xdr:cNvPr>
        <xdr:cNvSpPr txBox="1"/>
      </xdr:nvSpPr>
      <xdr:spPr>
        <a:xfrm>
          <a:off x="0" y="86362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40960</xdr:rowOff>
    </xdr:from>
    <xdr:to>
      <xdr:col>0</xdr:col>
      <xdr:colOff>1386000</xdr:colOff>
      <xdr:row>9</xdr:row>
      <xdr:rowOff>83331</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22D7DB96-DF7B-410C-BB3F-9DD2412B55D7}"/>
            </a:ext>
          </a:extLst>
        </xdr:cNvPr>
        <xdr:cNvSpPr txBox="1"/>
      </xdr:nvSpPr>
      <xdr:spPr>
        <a:xfrm>
          <a:off x="0" y="1870915"/>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Environmental</a:t>
          </a:r>
          <a:r>
            <a:rPr lang="en-US" sz="800" b="1" baseline="0">
              <a:solidFill>
                <a:schemeClr val="bg1"/>
              </a:solidFill>
              <a:latin typeface="Maersk Text" panose="00000500000000000000" pitchFamily="2" charset="0"/>
            </a:rPr>
            <a:t>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19</xdr:row>
      <xdr:rowOff>47900</xdr:rowOff>
    </xdr:from>
    <xdr:to>
      <xdr:col>0</xdr:col>
      <xdr:colOff>1385455</xdr:colOff>
      <xdr:row>20</xdr:row>
      <xdr:rowOff>153771</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CF3C41CE-0E70-4216-9A30-7BD155527ABF}"/>
            </a:ext>
          </a:extLst>
        </xdr:cNvPr>
        <xdr:cNvSpPr txBox="1"/>
      </xdr:nvSpPr>
      <xdr:spPr>
        <a:xfrm>
          <a:off x="0" y="412864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85679</xdr:rowOff>
    </xdr:from>
    <xdr:to>
      <xdr:col>1</xdr:col>
      <xdr:colOff>5584</xdr:colOff>
      <xdr:row>13</xdr:row>
      <xdr:rowOff>11545</xdr:rowOff>
    </xdr:to>
    <xdr:sp macro="" textlink="">
      <xdr:nvSpPr>
        <xdr:cNvPr id="13" name="Rectangle 59">
          <a:extLst>
            <a:ext uri="{FF2B5EF4-FFF2-40B4-BE49-F238E27FC236}">
              <a16:creationId xmlns:a16="http://schemas.microsoft.com/office/drawing/2014/main" id="{A875009A-7595-4A5B-9FDF-A74A3D013DC6}"/>
            </a:ext>
          </a:extLst>
        </xdr:cNvPr>
        <xdr:cNvSpPr/>
      </xdr:nvSpPr>
      <xdr:spPr>
        <a:xfrm>
          <a:off x="0" y="2167613"/>
          <a:ext cx="1390461" cy="689887"/>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9</xdr:row>
      <xdr:rowOff>103907</xdr:rowOff>
    </xdr:from>
    <xdr:to>
      <xdr:col>0</xdr:col>
      <xdr:colOff>1386000</xdr:colOff>
      <xdr:row>10</xdr:row>
      <xdr:rowOff>180914</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F900756A-D2B6-4277-9142-98BABED5E3BA}"/>
            </a:ext>
          </a:extLst>
        </xdr:cNvPr>
        <xdr:cNvSpPr txBox="1"/>
      </xdr:nvSpPr>
      <xdr:spPr>
        <a:xfrm>
          <a:off x="0" y="217631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Climate change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10</xdr:row>
      <xdr:rowOff>201655</xdr:rowOff>
    </xdr:from>
    <xdr:to>
      <xdr:col>0</xdr:col>
      <xdr:colOff>1383175</xdr:colOff>
      <xdr:row>13</xdr:row>
      <xdr:rowOff>2566</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94287173-F772-4C75-8D7F-ACE6F262705A}"/>
            </a:ext>
          </a:extLst>
        </xdr:cNvPr>
        <xdr:cNvSpPr txBox="1"/>
      </xdr:nvSpPr>
      <xdr:spPr>
        <a:xfrm>
          <a:off x="0" y="2485057"/>
          <a:ext cx="138317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Environment and ecosystems</a:t>
          </a:r>
          <a:endParaRPr lang="en-DK" sz="800" b="1">
            <a:solidFill>
              <a:schemeClr val="tx1"/>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18" name="Picture 3">
          <a:hlinkClick xmlns:r="http://schemas.openxmlformats.org/officeDocument/2006/relationships" r:id="rId7"/>
          <a:extLst>
            <a:ext uri="{FF2B5EF4-FFF2-40B4-BE49-F238E27FC236}">
              <a16:creationId xmlns:a16="http://schemas.microsoft.com/office/drawing/2014/main" id="{E6E5BBAC-1F9B-4835-A78E-61B3E1D30D66}"/>
            </a:ext>
          </a:extLst>
        </xdr:cNvPr>
        <xdr:cNvPicPr>
          <a:picLocks/>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19" name="Rectangle 2">
          <a:extLst>
            <a:ext uri="{FF2B5EF4-FFF2-40B4-BE49-F238E27FC236}">
              <a16:creationId xmlns:a16="http://schemas.microsoft.com/office/drawing/2014/main" id="{FD82FA30-713C-4DD1-AA15-228533017065}"/>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5</xdr:row>
      <xdr:rowOff>136913</xdr:rowOff>
    </xdr:from>
    <xdr:to>
      <xdr:col>0</xdr:col>
      <xdr:colOff>1385454</xdr:colOff>
      <xdr:row>7</xdr:row>
      <xdr:rowOff>43913</xdr:rowOff>
    </xdr:to>
    <xdr:sp macro="" textlink="">
      <xdr:nvSpPr>
        <xdr:cNvPr id="3" name="TextBox 49">
          <a:hlinkClick xmlns:r="http://schemas.openxmlformats.org/officeDocument/2006/relationships" r:id="rId1"/>
          <a:extLst>
            <a:ext uri="{FF2B5EF4-FFF2-40B4-BE49-F238E27FC236}">
              <a16:creationId xmlns:a16="http://schemas.microsoft.com/office/drawing/2014/main" id="{B48FC4BC-F4C0-412D-9734-83DB6F9B00A0}"/>
            </a:ext>
          </a:extLst>
        </xdr:cNvPr>
        <xdr:cNvSpPr txBox="1"/>
      </xdr:nvSpPr>
      <xdr:spPr>
        <a:xfrm>
          <a:off x="0" y="1199095"/>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85952</xdr:rowOff>
    </xdr:from>
    <xdr:to>
      <xdr:col>0</xdr:col>
      <xdr:colOff>1385455</xdr:colOff>
      <xdr:row>8</xdr:row>
      <xdr:rowOff>183452</xdr:rowOff>
    </xdr:to>
    <xdr:sp macro="" textlink="">
      <xdr:nvSpPr>
        <xdr:cNvPr id="4" name="TextBox 50">
          <a:hlinkClick xmlns:r="http://schemas.openxmlformats.org/officeDocument/2006/relationships" r:id="rId2"/>
          <a:extLst>
            <a:ext uri="{FF2B5EF4-FFF2-40B4-BE49-F238E27FC236}">
              <a16:creationId xmlns:a16="http://schemas.microsoft.com/office/drawing/2014/main" id="{7B390AB0-504C-4D7E-AEF5-54A5DE2C9628}"/>
            </a:ext>
          </a:extLst>
        </xdr:cNvPr>
        <xdr:cNvSpPr txBox="1"/>
      </xdr:nvSpPr>
      <xdr:spPr>
        <a:xfrm>
          <a:off x="0" y="152913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24775</xdr:rowOff>
    </xdr:from>
    <xdr:to>
      <xdr:col>0</xdr:col>
      <xdr:colOff>1385454</xdr:colOff>
      <xdr:row>10</xdr:row>
      <xdr:rowOff>122275</xdr:rowOff>
    </xdr:to>
    <xdr:sp macro="" textlink="">
      <xdr:nvSpPr>
        <xdr:cNvPr id="5" name="TextBox 51">
          <a:hlinkClick xmlns:r="http://schemas.openxmlformats.org/officeDocument/2006/relationships" r:id="rId3"/>
          <a:extLst>
            <a:ext uri="{FF2B5EF4-FFF2-40B4-BE49-F238E27FC236}">
              <a16:creationId xmlns:a16="http://schemas.microsoft.com/office/drawing/2014/main" id="{5E3CB31C-D3F0-4924-95FE-7230D527EFDA}"/>
            </a:ext>
          </a:extLst>
        </xdr:cNvPr>
        <xdr:cNvSpPr txBox="1"/>
      </xdr:nvSpPr>
      <xdr:spPr>
        <a:xfrm>
          <a:off x="0" y="184895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107914</xdr:rowOff>
    </xdr:from>
    <xdr:to>
      <xdr:col>0</xdr:col>
      <xdr:colOff>1385454</xdr:colOff>
      <xdr:row>23</xdr:row>
      <xdr:rowOff>14914</xdr:rowOff>
    </xdr:to>
    <xdr:sp macro="" textlink="">
      <xdr:nvSpPr>
        <xdr:cNvPr id="6" name="TextBox 52">
          <a:hlinkClick xmlns:r="http://schemas.openxmlformats.org/officeDocument/2006/relationships" r:id="rId4"/>
          <a:extLst>
            <a:ext uri="{FF2B5EF4-FFF2-40B4-BE49-F238E27FC236}">
              <a16:creationId xmlns:a16="http://schemas.microsoft.com/office/drawing/2014/main" id="{CDAE3EBC-10ED-4BDC-A159-FFDB32DFD25C}"/>
            </a:ext>
          </a:extLst>
        </xdr:cNvPr>
        <xdr:cNvSpPr txBox="1"/>
      </xdr:nvSpPr>
      <xdr:spPr>
        <a:xfrm>
          <a:off x="0" y="4218096"/>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23</xdr:row>
      <xdr:rowOff>44516</xdr:rowOff>
    </xdr:from>
    <xdr:to>
      <xdr:col>0</xdr:col>
      <xdr:colOff>1385455</xdr:colOff>
      <xdr:row>24</xdr:row>
      <xdr:rowOff>142016</xdr:rowOff>
    </xdr:to>
    <xdr:sp macro="" textlink="">
      <xdr:nvSpPr>
        <xdr:cNvPr id="7" name="TextBox 53">
          <a:hlinkClick xmlns:r="http://schemas.openxmlformats.org/officeDocument/2006/relationships" r:id="rId5"/>
          <a:extLst>
            <a:ext uri="{FF2B5EF4-FFF2-40B4-BE49-F238E27FC236}">
              <a16:creationId xmlns:a16="http://schemas.microsoft.com/office/drawing/2014/main" id="{8DC96F3C-D685-48FF-A8D8-B345C686EB93}"/>
            </a:ext>
          </a:extLst>
        </xdr:cNvPr>
        <xdr:cNvSpPr txBox="1"/>
      </xdr:nvSpPr>
      <xdr:spPr>
        <a:xfrm>
          <a:off x="0" y="453569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184726</xdr:rowOff>
    </xdr:from>
    <xdr:to>
      <xdr:col>0</xdr:col>
      <xdr:colOff>1385455</xdr:colOff>
      <xdr:row>26</xdr:row>
      <xdr:rowOff>91726</xdr:rowOff>
    </xdr:to>
    <xdr:sp macro="" textlink="">
      <xdr:nvSpPr>
        <xdr:cNvPr id="8" name="TextBox 54">
          <a:hlinkClick xmlns:r="http://schemas.openxmlformats.org/officeDocument/2006/relationships" r:id="rId6"/>
          <a:extLst>
            <a:ext uri="{FF2B5EF4-FFF2-40B4-BE49-F238E27FC236}">
              <a16:creationId xmlns:a16="http://schemas.microsoft.com/office/drawing/2014/main" id="{5A6BAC53-B012-46A8-B858-B8B67C93BEDF}"/>
            </a:ext>
          </a:extLst>
        </xdr:cNvPr>
        <xdr:cNvSpPr txBox="1"/>
      </xdr:nvSpPr>
      <xdr:spPr>
        <a:xfrm>
          <a:off x="0" y="486640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173180</xdr:rowOff>
    </xdr:from>
    <xdr:to>
      <xdr:col>0</xdr:col>
      <xdr:colOff>1386000</xdr:colOff>
      <xdr:row>5</xdr:row>
      <xdr:rowOff>80180</xdr:rowOff>
    </xdr:to>
    <xdr:sp macro="" textlink="">
      <xdr:nvSpPr>
        <xdr:cNvPr id="9" name="TextBox 55">
          <a:hlinkClick xmlns:r="http://schemas.openxmlformats.org/officeDocument/2006/relationships" r:id="rId7"/>
          <a:extLst>
            <a:ext uri="{FF2B5EF4-FFF2-40B4-BE49-F238E27FC236}">
              <a16:creationId xmlns:a16="http://schemas.microsoft.com/office/drawing/2014/main" id="{FBAE4634-7C90-4A19-B372-FA1AF1F65B53}"/>
            </a:ext>
          </a:extLst>
        </xdr:cNvPr>
        <xdr:cNvSpPr txBox="1"/>
      </xdr:nvSpPr>
      <xdr:spPr>
        <a:xfrm>
          <a:off x="0" y="85436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138470</xdr:rowOff>
    </xdr:from>
    <xdr:to>
      <xdr:col>0</xdr:col>
      <xdr:colOff>1385454</xdr:colOff>
      <xdr:row>12</xdr:row>
      <xdr:rowOff>45470</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80B55DC0-E45E-4103-8539-822E2DA766C6}"/>
            </a:ext>
          </a:extLst>
        </xdr:cNvPr>
        <xdr:cNvSpPr txBox="1"/>
      </xdr:nvSpPr>
      <xdr:spPr>
        <a:xfrm>
          <a:off x="0" y="2153152"/>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26</xdr:row>
      <xdr:rowOff>145027</xdr:rowOff>
    </xdr:from>
    <xdr:to>
      <xdr:col>0</xdr:col>
      <xdr:colOff>1385455</xdr:colOff>
      <xdr:row>28</xdr:row>
      <xdr:rowOff>69345</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CB323A99-FF2D-4214-B0A7-5CEAA8F71E08}"/>
            </a:ext>
          </a:extLst>
        </xdr:cNvPr>
        <xdr:cNvSpPr txBox="1"/>
      </xdr:nvSpPr>
      <xdr:spPr>
        <a:xfrm>
          <a:off x="0" y="5207709"/>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60903</xdr:rowOff>
    </xdr:from>
    <xdr:to>
      <xdr:col>1</xdr:col>
      <xdr:colOff>11834</xdr:colOff>
      <xdr:row>21</xdr:row>
      <xdr:rowOff>92364</xdr:rowOff>
    </xdr:to>
    <xdr:sp macro="" textlink="">
      <xdr:nvSpPr>
        <xdr:cNvPr id="13" name="Rectangle 59">
          <a:extLst>
            <a:ext uri="{FF2B5EF4-FFF2-40B4-BE49-F238E27FC236}">
              <a16:creationId xmlns:a16="http://schemas.microsoft.com/office/drawing/2014/main" id="{6BCA6097-BBC9-42C3-9AC3-84CC34A9EAA3}"/>
            </a:ext>
          </a:extLst>
        </xdr:cNvPr>
        <xdr:cNvSpPr/>
      </xdr:nvSpPr>
      <xdr:spPr>
        <a:xfrm>
          <a:off x="0" y="2456585"/>
          <a:ext cx="1403061" cy="1745961"/>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66675</xdr:rowOff>
    </xdr:from>
    <xdr:to>
      <xdr:col>0</xdr:col>
      <xdr:colOff>1386000</xdr:colOff>
      <xdr:row>13</xdr:row>
      <xdr:rowOff>164175</xdr:rowOff>
    </xdr:to>
    <xdr:sp macro="" textlink="">
      <xdr:nvSpPr>
        <xdr:cNvPr id="19" name="TextBox 62">
          <a:hlinkClick xmlns:r="http://schemas.openxmlformats.org/officeDocument/2006/relationships" r:id="rId10"/>
          <a:extLst>
            <a:ext uri="{FF2B5EF4-FFF2-40B4-BE49-F238E27FC236}">
              <a16:creationId xmlns:a16="http://schemas.microsoft.com/office/drawing/2014/main" id="{5AE3514E-5C90-48A3-AC36-D787EFB55FD3}"/>
            </a:ext>
          </a:extLst>
        </xdr:cNvPr>
        <xdr:cNvSpPr txBox="1"/>
      </xdr:nvSpPr>
      <xdr:spPr>
        <a:xfrm>
          <a:off x="0" y="246235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0</xdr:rowOff>
    </xdr:from>
    <xdr:to>
      <xdr:col>0</xdr:col>
      <xdr:colOff>1387505</xdr:colOff>
      <xdr:row>15</xdr:row>
      <xdr:rowOff>169500</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0D871BCC-439E-4B69-BFD1-31C8CB5FAD91}"/>
            </a:ext>
          </a:extLst>
        </xdr:cNvPr>
        <xdr:cNvSpPr txBox="1"/>
      </xdr:nvSpPr>
      <xdr:spPr>
        <a:xfrm>
          <a:off x="0" y="2776682"/>
          <a:ext cx="138750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 equity</a:t>
          </a:r>
          <a:r>
            <a:rPr lang="en-US" sz="800" b="0" baseline="0">
              <a:solidFill>
                <a:srgbClr val="5F7170"/>
              </a:solidFill>
              <a:latin typeface="Maersk Text" panose="00000500000000000000" pitchFamily="2" charset="0"/>
            </a:rPr>
            <a:t>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3425</xdr:rowOff>
    </xdr:from>
    <xdr:to>
      <xdr:col>0</xdr:col>
      <xdr:colOff>1387505</xdr:colOff>
      <xdr:row>17</xdr:row>
      <xdr:rowOff>100925</xdr:rowOff>
    </xdr:to>
    <xdr:sp macro="" textlink="">
      <xdr:nvSpPr>
        <xdr:cNvPr id="30" name="TextBox 63">
          <a:hlinkClick xmlns:r="http://schemas.openxmlformats.org/officeDocument/2006/relationships" r:id="rId12"/>
          <a:extLst>
            <a:ext uri="{FF2B5EF4-FFF2-40B4-BE49-F238E27FC236}">
              <a16:creationId xmlns:a16="http://schemas.microsoft.com/office/drawing/2014/main" id="{25A54A49-F93F-46AC-9942-AD647625F8AC}"/>
            </a:ext>
          </a:extLst>
        </xdr:cNvPr>
        <xdr:cNvSpPr txBox="1"/>
      </xdr:nvSpPr>
      <xdr:spPr>
        <a:xfrm>
          <a:off x="0" y="3161107"/>
          <a:ext cx="13875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138375</xdr:rowOff>
    </xdr:from>
    <xdr:to>
      <xdr:col>0</xdr:col>
      <xdr:colOff>1387505</xdr:colOff>
      <xdr:row>19</xdr:row>
      <xdr:rowOff>117375</xdr:rowOff>
    </xdr:to>
    <xdr:sp macro="" textlink="">
      <xdr:nvSpPr>
        <xdr:cNvPr id="31" name="TextBox 63">
          <a:hlinkClick xmlns:r="http://schemas.openxmlformats.org/officeDocument/2006/relationships" r:id="rId13"/>
          <a:extLst>
            <a:ext uri="{FF2B5EF4-FFF2-40B4-BE49-F238E27FC236}">
              <a16:creationId xmlns:a16="http://schemas.microsoft.com/office/drawing/2014/main" id="{68FC01D2-4CF3-44B2-B1C9-F0D1BE245837}"/>
            </a:ext>
          </a:extLst>
        </xdr:cNvPr>
        <xdr:cNvSpPr txBox="1"/>
      </xdr:nvSpPr>
      <xdr:spPr>
        <a:xfrm>
          <a:off x="0" y="3486557"/>
          <a:ext cx="138750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162878</xdr:rowOff>
    </xdr:from>
    <xdr:to>
      <xdr:col>0</xdr:col>
      <xdr:colOff>1387505</xdr:colOff>
      <xdr:row>21</xdr:row>
      <xdr:rowOff>69878</xdr:rowOff>
    </xdr:to>
    <xdr:sp macro="" textlink="">
      <xdr:nvSpPr>
        <xdr:cNvPr id="32" name="TextBox 63">
          <a:hlinkClick xmlns:r="http://schemas.openxmlformats.org/officeDocument/2006/relationships" r:id="rId14"/>
          <a:extLst>
            <a:ext uri="{FF2B5EF4-FFF2-40B4-BE49-F238E27FC236}">
              <a16:creationId xmlns:a16="http://schemas.microsoft.com/office/drawing/2014/main" id="{FB372DC5-5E3D-4D40-88C7-6A078A30F440}"/>
            </a:ext>
          </a:extLst>
        </xdr:cNvPr>
        <xdr:cNvSpPr txBox="1"/>
      </xdr:nvSpPr>
      <xdr:spPr>
        <a:xfrm>
          <a:off x="0" y="3892060"/>
          <a:ext cx="13875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51321</xdr:rowOff>
    </xdr:to>
    <xdr:pic>
      <xdr:nvPicPr>
        <xdr:cNvPr id="22" name="Picture 3">
          <a:hlinkClick xmlns:r="http://schemas.openxmlformats.org/officeDocument/2006/relationships" r:id="rId7"/>
          <a:extLst>
            <a:ext uri="{FF2B5EF4-FFF2-40B4-BE49-F238E27FC236}">
              <a16:creationId xmlns:a16="http://schemas.microsoft.com/office/drawing/2014/main" id="{6BC8BD8C-73D5-4F7F-B017-70A2ECA91E90}"/>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3" name="Rectangle 2">
          <a:extLst>
            <a:ext uri="{FF2B5EF4-FFF2-40B4-BE49-F238E27FC236}">
              <a16:creationId xmlns:a16="http://schemas.microsoft.com/office/drawing/2014/main" id="{225E6192-05A9-4A24-905F-D1D2CB8B5C98}"/>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3</xdr:row>
      <xdr:rowOff>648954</xdr:rowOff>
    </xdr:from>
    <xdr:to>
      <xdr:col>0</xdr:col>
      <xdr:colOff>1385455</xdr:colOff>
      <xdr:row>5</xdr:row>
      <xdr:rowOff>180727</xdr:rowOff>
    </xdr:to>
    <xdr:sp macro="" textlink="">
      <xdr:nvSpPr>
        <xdr:cNvPr id="3" name="TextBox 49">
          <a:hlinkClick xmlns:r="http://schemas.openxmlformats.org/officeDocument/2006/relationships" r:id="rId1"/>
          <a:extLst>
            <a:ext uri="{FF2B5EF4-FFF2-40B4-BE49-F238E27FC236}">
              <a16:creationId xmlns:a16="http://schemas.microsoft.com/office/drawing/2014/main" id="{C687E668-3179-4A7E-88AD-0703D1F6A35C}"/>
            </a:ext>
          </a:extLst>
        </xdr:cNvPr>
        <xdr:cNvSpPr txBox="1"/>
      </xdr:nvSpPr>
      <xdr:spPr>
        <a:xfrm>
          <a:off x="0" y="118264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236381</xdr:rowOff>
    </xdr:from>
    <xdr:to>
      <xdr:col>0</xdr:col>
      <xdr:colOff>1386000</xdr:colOff>
      <xdr:row>7</xdr:row>
      <xdr:rowOff>137608</xdr:rowOff>
    </xdr:to>
    <xdr:sp macro="" textlink="">
      <xdr:nvSpPr>
        <xdr:cNvPr id="4" name="TextBox 50">
          <a:hlinkClick xmlns:r="http://schemas.openxmlformats.org/officeDocument/2006/relationships" r:id="rId2"/>
          <a:extLst>
            <a:ext uri="{FF2B5EF4-FFF2-40B4-BE49-F238E27FC236}">
              <a16:creationId xmlns:a16="http://schemas.microsoft.com/office/drawing/2014/main" id="{57E40EAB-9FC9-4918-815B-0F918ABBB609}"/>
            </a:ext>
          </a:extLst>
        </xdr:cNvPr>
        <xdr:cNvSpPr txBox="1"/>
      </xdr:nvSpPr>
      <xdr:spPr>
        <a:xfrm>
          <a:off x="0" y="152629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12123</xdr:rowOff>
    </xdr:from>
    <xdr:to>
      <xdr:col>0</xdr:col>
      <xdr:colOff>1385455</xdr:colOff>
      <xdr:row>9</xdr:row>
      <xdr:rowOff>82780</xdr:rowOff>
    </xdr:to>
    <xdr:sp macro="" textlink="">
      <xdr:nvSpPr>
        <xdr:cNvPr id="5" name="TextBox 51">
          <a:hlinkClick xmlns:r="http://schemas.openxmlformats.org/officeDocument/2006/relationships" r:id="rId3"/>
          <a:extLst>
            <a:ext uri="{FF2B5EF4-FFF2-40B4-BE49-F238E27FC236}">
              <a16:creationId xmlns:a16="http://schemas.microsoft.com/office/drawing/2014/main" id="{9625F407-4DF7-4436-95BC-5F9FAD1FA8FD}"/>
            </a:ext>
          </a:extLst>
        </xdr:cNvPr>
        <xdr:cNvSpPr txBox="1"/>
      </xdr:nvSpPr>
      <xdr:spPr>
        <a:xfrm>
          <a:off x="0" y="186459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85428</xdr:rowOff>
    </xdr:from>
    <xdr:to>
      <xdr:col>0</xdr:col>
      <xdr:colOff>1385455</xdr:colOff>
      <xdr:row>22</xdr:row>
      <xdr:rowOff>9169</xdr:rowOff>
    </xdr:to>
    <xdr:sp macro="" textlink="">
      <xdr:nvSpPr>
        <xdr:cNvPr id="6" name="TextBox 52">
          <a:hlinkClick xmlns:r="http://schemas.openxmlformats.org/officeDocument/2006/relationships" r:id="rId4"/>
          <a:extLst>
            <a:ext uri="{FF2B5EF4-FFF2-40B4-BE49-F238E27FC236}">
              <a16:creationId xmlns:a16="http://schemas.microsoft.com/office/drawing/2014/main" id="{63CF9FBA-9B5A-483B-9A93-11DA2EF855F5}"/>
            </a:ext>
          </a:extLst>
        </xdr:cNvPr>
        <xdr:cNvSpPr txBox="1"/>
      </xdr:nvSpPr>
      <xdr:spPr>
        <a:xfrm>
          <a:off x="0" y="425911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22</xdr:row>
      <xdr:rowOff>46812</xdr:rowOff>
    </xdr:from>
    <xdr:to>
      <xdr:col>0</xdr:col>
      <xdr:colOff>1379104</xdr:colOff>
      <xdr:row>23</xdr:row>
      <xdr:rowOff>159033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7350A64D-FD2A-410A-A26C-BD9230A8DCC8}"/>
            </a:ext>
          </a:extLst>
        </xdr:cNvPr>
        <xdr:cNvSpPr txBox="1"/>
      </xdr:nvSpPr>
      <xdr:spPr>
        <a:xfrm>
          <a:off x="0" y="4578403"/>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6827</xdr:rowOff>
    </xdr:from>
    <xdr:to>
      <xdr:col>0</xdr:col>
      <xdr:colOff>1379104</xdr:colOff>
      <xdr:row>25</xdr:row>
      <xdr:rowOff>124401</xdr:rowOff>
    </xdr:to>
    <xdr:sp macro="" textlink="">
      <xdr:nvSpPr>
        <xdr:cNvPr id="8" name="TextBox 54">
          <a:hlinkClick xmlns:r="http://schemas.openxmlformats.org/officeDocument/2006/relationships" r:id="rId6"/>
          <a:extLst>
            <a:ext uri="{FF2B5EF4-FFF2-40B4-BE49-F238E27FC236}">
              <a16:creationId xmlns:a16="http://schemas.microsoft.com/office/drawing/2014/main" id="{FE65A945-F7A2-4713-9526-59E955F71148}"/>
            </a:ext>
          </a:extLst>
        </xdr:cNvPr>
        <xdr:cNvSpPr txBox="1"/>
      </xdr:nvSpPr>
      <xdr:spPr>
        <a:xfrm>
          <a:off x="0" y="4902677"/>
          <a:ext cx="1385454" cy="287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309127</xdr:rowOff>
    </xdr:from>
    <xdr:to>
      <xdr:col>0</xdr:col>
      <xdr:colOff>1385455</xdr:colOff>
      <xdr:row>3</xdr:row>
      <xdr:rowOff>597127</xdr:rowOff>
    </xdr:to>
    <xdr:sp macro="" textlink="">
      <xdr:nvSpPr>
        <xdr:cNvPr id="9" name="TextBox 55">
          <a:hlinkClick xmlns:r="http://schemas.openxmlformats.org/officeDocument/2006/relationships" r:id="rId7"/>
          <a:extLst>
            <a:ext uri="{FF2B5EF4-FFF2-40B4-BE49-F238E27FC236}">
              <a16:creationId xmlns:a16="http://schemas.microsoft.com/office/drawing/2014/main" id="{8978A292-5170-413A-8BF1-187F55789DA7}"/>
            </a:ext>
          </a:extLst>
        </xdr:cNvPr>
        <xdr:cNvSpPr txBox="1"/>
      </xdr:nvSpPr>
      <xdr:spPr>
        <a:xfrm>
          <a:off x="0" y="84599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133872</xdr:rowOff>
    </xdr:from>
    <xdr:to>
      <xdr:col>0</xdr:col>
      <xdr:colOff>1386000</xdr:colOff>
      <xdr:row>11</xdr:row>
      <xdr:rowOff>40872</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19CB90D3-3CC2-4F74-80D2-AB75D701A4C0}"/>
            </a:ext>
          </a:extLst>
        </xdr:cNvPr>
        <xdr:cNvSpPr txBox="1"/>
      </xdr:nvSpPr>
      <xdr:spPr>
        <a:xfrm>
          <a:off x="0" y="2197333"/>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25</xdr:row>
      <xdr:rowOff>155607</xdr:rowOff>
    </xdr:from>
    <xdr:to>
      <xdr:col>0</xdr:col>
      <xdr:colOff>1379104</xdr:colOff>
      <xdr:row>27</xdr:row>
      <xdr:rowOff>88873</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19DE6021-C159-4C71-823A-378C967C53D6}"/>
            </a:ext>
          </a:extLst>
        </xdr:cNvPr>
        <xdr:cNvSpPr txBox="1"/>
      </xdr:nvSpPr>
      <xdr:spPr>
        <a:xfrm>
          <a:off x="0" y="522406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41683</xdr:rowOff>
    </xdr:from>
    <xdr:to>
      <xdr:col>1</xdr:col>
      <xdr:colOff>11546</xdr:colOff>
      <xdr:row>20</xdr:row>
      <xdr:rowOff>62922</xdr:rowOff>
    </xdr:to>
    <xdr:sp macro="" textlink="">
      <xdr:nvSpPr>
        <xdr:cNvPr id="13" name="Rectangle 59">
          <a:extLst>
            <a:ext uri="{FF2B5EF4-FFF2-40B4-BE49-F238E27FC236}">
              <a16:creationId xmlns:a16="http://schemas.microsoft.com/office/drawing/2014/main" id="{9DEB39C2-CC2C-4F2E-B0F2-15F7E4BD470D}"/>
            </a:ext>
          </a:extLst>
        </xdr:cNvPr>
        <xdr:cNvSpPr/>
      </xdr:nvSpPr>
      <xdr:spPr>
        <a:xfrm>
          <a:off x="0" y="2489319"/>
          <a:ext cx="1402773" cy="1747285"/>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43007</xdr:rowOff>
    </xdr:from>
    <xdr:to>
      <xdr:col>0</xdr:col>
      <xdr:colOff>1386000</xdr:colOff>
      <xdr:row>12</xdr:row>
      <xdr:rowOff>123188</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DE9D2889-A2AA-4324-90C7-FC7F78332F28}"/>
            </a:ext>
          </a:extLst>
        </xdr:cNvPr>
        <xdr:cNvSpPr txBox="1"/>
      </xdr:nvSpPr>
      <xdr:spPr>
        <a:xfrm>
          <a:off x="0" y="249699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Human capital</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12</xdr:row>
      <xdr:rowOff>138705</xdr:rowOff>
    </xdr:from>
    <xdr:to>
      <xdr:col>0</xdr:col>
      <xdr:colOff>1386034</xdr:colOff>
      <xdr:row>15</xdr:row>
      <xdr:rowOff>66905</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7204B1F9-74DB-48E5-B0D6-3B462A399B4F}"/>
            </a:ext>
          </a:extLst>
        </xdr:cNvPr>
        <xdr:cNvSpPr txBox="1"/>
      </xdr:nvSpPr>
      <xdr:spPr>
        <a:xfrm>
          <a:off x="0" y="2800510"/>
          <a:ext cx="1386034"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a:t>
          </a:r>
          <a:r>
            <a:rPr lang="en-US" sz="800" b="0" baseline="0">
              <a:solidFill>
                <a:srgbClr val="5F7170"/>
              </a:solidFill>
              <a:latin typeface="Maersk Text" panose="00000500000000000000" pitchFamily="2" charset="0"/>
            </a:rPr>
            <a:t> equity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123718</xdr:rowOff>
    </xdr:from>
    <xdr:to>
      <xdr:col>0</xdr:col>
      <xdr:colOff>1386034</xdr:colOff>
      <xdr:row>16</xdr:row>
      <xdr:rowOff>50701</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00436F2E-C992-4EA8-BB7D-C835CBFD937D}"/>
            </a:ext>
          </a:extLst>
        </xdr:cNvPr>
        <xdr:cNvSpPr txBox="1"/>
      </xdr:nvSpPr>
      <xdr:spPr>
        <a:xfrm>
          <a:off x="0" y="3223673"/>
          <a:ext cx="1386034" cy="288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100551</xdr:rowOff>
    </xdr:from>
    <xdr:to>
      <xdr:col>0</xdr:col>
      <xdr:colOff>1386034</xdr:colOff>
      <xdr:row>18</xdr:row>
      <xdr:rowOff>97712</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D96AAD71-B5AE-4FAE-854B-90C9F47B4064}"/>
            </a:ext>
          </a:extLst>
        </xdr:cNvPr>
        <xdr:cNvSpPr txBox="1"/>
      </xdr:nvSpPr>
      <xdr:spPr>
        <a:xfrm>
          <a:off x="0" y="3555240"/>
          <a:ext cx="1386034" cy="35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114073</xdr:rowOff>
    </xdr:from>
    <xdr:to>
      <xdr:col>0</xdr:col>
      <xdr:colOff>1386034</xdr:colOff>
      <xdr:row>20</xdr:row>
      <xdr:rowOff>50514</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1DBEADF6-1654-41E5-AE61-4A01E61845D9}"/>
            </a:ext>
          </a:extLst>
        </xdr:cNvPr>
        <xdr:cNvSpPr txBox="1"/>
      </xdr:nvSpPr>
      <xdr:spPr>
        <a:xfrm>
          <a:off x="0" y="3929846"/>
          <a:ext cx="1386034" cy="29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195639</xdr:rowOff>
    </xdr:to>
    <xdr:pic>
      <xdr:nvPicPr>
        <xdr:cNvPr id="21" name="Picture 3">
          <a:hlinkClick xmlns:r="http://schemas.openxmlformats.org/officeDocument/2006/relationships" r:id="rId7"/>
          <a:extLst>
            <a:ext uri="{FF2B5EF4-FFF2-40B4-BE49-F238E27FC236}">
              <a16:creationId xmlns:a16="http://schemas.microsoft.com/office/drawing/2014/main" id="{8D95CDB1-B03A-426D-AE3F-7167A5332EC0}"/>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2" name="Rectangle 2">
          <a:extLst>
            <a:ext uri="{FF2B5EF4-FFF2-40B4-BE49-F238E27FC236}">
              <a16:creationId xmlns:a16="http://schemas.microsoft.com/office/drawing/2014/main" id="{3EF2C2AB-68A5-4F8C-B034-0B51980E8FE5}"/>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6</xdr:row>
      <xdr:rowOff>38987</xdr:rowOff>
    </xdr:from>
    <xdr:to>
      <xdr:col>0</xdr:col>
      <xdr:colOff>1385455</xdr:colOff>
      <xdr:row>6</xdr:row>
      <xdr:rowOff>326987</xdr:rowOff>
    </xdr:to>
    <xdr:sp macro="" textlink="">
      <xdr:nvSpPr>
        <xdr:cNvPr id="3" name="TextBox 49">
          <a:hlinkClick xmlns:r="http://schemas.openxmlformats.org/officeDocument/2006/relationships" r:id="rId1"/>
          <a:extLst>
            <a:ext uri="{FF2B5EF4-FFF2-40B4-BE49-F238E27FC236}">
              <a16:creationId xmlns:a16="http://schemas.microsoft.com/office/drawing/2014/main" id="{3037D7C9-777D-4544-9A68-73ECA4868BE4}"/>
            </a:ext>
          </a:extLst>
        </xdr:cNvPr>
        <xdr:cNvSpPr txBox="1"/>
      </xdr:nvSpPr>
      <xdr:spPr>
        <a:xfrm>
          <a:off x="0" y="120767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374102</xdr:rowOff>
    </xdr:from>
    <xdr:to>
      <xdr:col>0</xdr:col>
      <xdr:colOff>1385455</xdr:colOff>
      <xdr:row>8</xdr:row>
      <xdr:rowOff>62316</xdr:rowOff>
    </xdr:to>
    <xdr:sp macro="" textlink="">
      <xdr:nvSpPr>
        <xdr:cNvPr id="4" name="TextBox 50">
          <a:hlinkClick xmlns:r="http://schemas.openxmlformats.org/officeDocument/2006/relationships" r:id="rId2"/>
          <a:extLst>
            <a:ext uri="{FF2B5EF4-FFF2-40B4-BE49-F238E27FC236}">
              <a16:creationId xmlns:a16="http://schemas.microsoft.com/office/drawing/2014/main" id="{846364CF-01A5-48D5-8C8D-1CDDB146DDE6}"/>
            </a:ext>
          </a:extLst>
        </xdr:cNvPr>
        <xdr:cNvSpPr txBox="1"/>
      </xdr:nvSpPr>
      <xdr:spPr>
        <a:xfrm>
          <a:off x="0" y="154914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107084</xdr:rowOff>
    </xdr:from>
    <xdr:to>
      <xdr:col>0</xdr:col>
      <xdr:colOff>1385455</xdr:colOff>
      <xdr:row>10</xdr:row>
      <xdr:rowOff>8311</xdr:rowOff>
    </xdr:to>
    <xdr:sp macro="" textlink="">
      <xdr:nvSpPr>
        <xdr:cNvPr id="5" name="TextBox 51">
          <a:hlinkClick xmlns:r="http://schemas.openxmlformats.org/officeDocument/2006/relationships" r:id="rId3"/>
          <a:extLst>
            <a:ext uri="{FF2B5EF4-FFF2-40B4-BE49-F238E27FC236}">
              <a16:creationId xmlns:a16="http://schemas.microsoft.com/office/drawing/2014/main" id="{294F10ED-80CD-4132-A13A-22EA6DB8ED58}"/>
            </a:ext>
          </a:extLst>
        </xdr:cNvPr>
        <xdr:cNvSpPr txBox="1"/>
      </xdr:nvSpPr>
      <xdr:spPr>
        <a:xfrm>
          <a:off x="0" y="1881909"/>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19</xdr:row>
      <xdr:rowOff>293683</xdr:rowOff>
    </xdr:from>
    <xdr:to>
      <xdr:col>0</xdr:col>
      <xdr:colOff>1385455</xdr:colOff>
      <xdr:row>19</xdr:row>
      <xdr:rowOff>584858</xdr:rowOff>
    </xdr:to>
    <xdr:sp macro="" textlink="">
      <xdr:nvSpPr>
        <xdr:cNvPr id="6" name="TextBox 52">
          <a:hlinkClick xmlns:r="http://schemas.openxmlformats.org/officeDocument/2006/relationships" r:id="rId4"/>
          <a:extLst>
            <a:ext uri="{FF2B5EF4-FFF2-40B4-BE49-F238E27FC236}">
              <a16:creationId xmlns:a16="http://schemas.microsoft.com/office/drawing/2014/main" id="{5B4B0819-10DF-4B9A-80B0-F03D2B6FB516}"/>
            </a:ext>
          </a:extLst>
        </xdr:cNvPr>
        <xdr:cNvSpPr txBox="1"/>
      </xdr:nvSpPr>
      <xdr:spPr>
        <a:xfrm>
          <a:off x="0" y="427744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19</xdr:row>
      <xdr:rowOff>640067</xdr:rowOff>
    </xdr:from>
    <xdr:to>
      <xdr:col>0</xdr:col>
      <xdr:colOff>1385455</xdr:colOff>
      <xdr:row>20</xdr:row>
      <xdr:rowOff>123060</xdr:rowOff>
    </xdr:to>
    <xdr:sp macro="" textlink="">
      <xdr:nvSpPr>
        <xdr:cNvPr id="7" name="TextBox 53">
          <a:hlinkClick xmlns:r="http://schemas.openxmlformats.org/officeDocument/2006/relationships" r:id="rId5"/>
          <a:extLst>
            <a:ext uri="{FF2B5EF4-FFF2-40B4-BE49-F238E27FC236}">
              <a16:creationId xmlns:a16="http://schemas.microsoft.com/office/drawing/2014/main" id="{D5D4530B-E241-433D-BA43-E607BF7C194B}"/>
            </a:ext>
          </a:extLst>
        </xdr:cNvPr>
        <xdr:cNvSpPr txBox="1"/>
      </xdr:nvSpPr>
      <xdr:spPr>
        <a:xfrm>
          <a:off x="0" y="461747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30314</xdr:rowOff>
    </xdr:from>
    <xdr:to>
      <xdr:col>0</xdr:col>
      <xdr:colOff>1385455</xdr:colOff>
      <xdr:row>22</xdr:row>
      <xdr:rowOff>145132</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2195C10-4C04-433F-B967-2458F4C11814}"/>
            </a:ext>
          </a:extLst>
        </xdr:cNvPr>
        <xdr:cNvSpPr txBox="1"/>
      </xdr:nvSpPr>
      <xdr:spPr>
        <a:xfrm>
          <a:off x="0" y="498591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156150</xdr:rowOff>
    </xdr:from>
    <xdr:to>
      <xdr:col>0</xdr:col>
      <xdr:colOff>1379104</xdr:colOff>
      <xdr:row>5</xdr:row>
      <xdr:rowOff>45831</xdr:rowOff>
    </xdr:to>
    <xdr:sp macro="" textlink="">
      <xdr:nvSpPr>
        <xdr:cNvPr id="9" name="TextBox 55">
          <a:hlinkClick xmlns:r="http://schemas.openxmlformats.org/officeDocument/2006/relationships" r:id="rId7"/>
          <a:extLst>
            <a:ext uri="{FF2B5EF4-FFF2-40B4-BE49-F238E27FC236}">
              <a16:creationId xmlns:a16="http://schemas.microsoft.com/office/drawing/2014/main" id="{675503A9-0951-4929-B8A9-B870E22AA213}"/>
            </a:ext>
          </a:extLst>
        </xdr:cNvPr>
        <xdr:cNvSpPr txBox="1"/>
      </xdr:nvSpPr>
      <xdr:spPr>
        <a:xfrm>
          <a:off x="0" y="863020"/>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45490</xdr:rowOff>
    </xdr:from>
    <xdr:to>
      <xdr:col>0</xdr:col>
      <xdr:colOff>1385455</xdr:colOff>
      <xdr:row>11</xdr:row>
      <xdr:rowOff>125672</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F846AB59-D928-46F0-91BC-1D22A393F995}"/>
            </a:ext>
          </a:extLst>
        </xdr:cNvPr>
        <xdr:cNvSpPr txBox="1"/>
      </xdr:nvSpPr>
      <xdr:spPr>
        <a:xfrm>
          <a:off x="0" y="2213438"/>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23</xdr:row>
      <xdr:rowOff>26407</xdr:rowOff>
    </xdr:from>
    <xdr:to>
      <xdr:col>0</xdr:col>
      <xdr:colOff>1379104</xdr:colOff>
      <xdr:row>24</xdr:row>
      <xdr:rowOff>141225</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3D610912-DE7D-4C45-9E46-5FC677BD8693}"/>
            </a:ext>
          </a:extLst>
        </xdr:cNvPr>
        <xdr:cNvSpPr txBox="1"/>
      </xdr:nvSpPr>
      <xdr:spPr>
        <a:xfrm>
          <a:off x="0" y="532836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117859</xdr:rowOff>
    </xdr:from>
    <xdr:to>
      <xdr:col>1</xdr:col>
      <xdr:colOff>28863</xdr:colOff>
      <xdr:row>19</xdr:row>
      <xdr:rowOff>288636</xdr:rowOff>
    </xdr:to>
    <xdr:sp macro="" textlink="">
      <xdr:nvSpPr>
        <xdr:cNvPr id="13" name="Rectangle 59">
          <a:extLst>
            <a:ext uri="{FF2B5EF4-FFF2-40B4-BE49-F238E27FC236}">
              <a16:creationId xmlns:a16="http://schemas.microsoft.com/office/drawing/2014/main" id="{D4CE7B4C-55CE-45FB-A25B-4EC3630E43E6}"/>
            </a:ext>
          </a:extLst>
        </xdr:cNvPr>
        <xdr:cNvSpPr/>
      </xdr:nvSpPr>
      <xdr:spPr>
        <a:xfrm>
          <a:off x="0" y="2490450"/>
          <a:ext cx="1420090" cy="1775595"/>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143448</xdr:rowOff>
    </xdr:from>
    <xdr:to>
      <xdr:col>0</xdr:col>
      <xdr:colOff>1386000</xdr:colOff>
      <xdr:row>13</xdr:row>
      <xdr:rowOff>12637</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8DFC8422-53D7-4033-8BDB-C3032CE1F9A1}"/>
            </a:ext>
          </a:extLst>
        </xdr:cNvPr>
        <xdr:cNvSpPr txBox="1"/>
      </xdr:nvSpPr>
      <xdr:spPr>
        <a:xfrm>
          <a:off x="0" y="251286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39599</xdr:rowOff>
    </xdr:from>
    <xdr:to>
      <xdr:col>0</xdr:col>
      <xdr:colOff>1386231</xdr:colOff>
      <xdr:row>15</xdr:row>
      <xdr:rowOff>6476</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44402CD7-C31D-4BA9-9229-D46D17E3DFA1}"/>
            </a:ext>
          </a:extLst>
        </xdr:cNvPr>
        <xdr:cNvSpPr txBox="1"/>
      </xdr:nvSpPr>
      <xdr:spPr>
        <a:xfrm>
          <a:off x="0" y="2827826"/>
          <a:ext cx="1386231"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a:t>
          </a:r>
          <a:r>
            <a:rPr lang="en-US" sz="800" b="0" baseline="0">
              <a:solidFill>
                <a:srgbClr val="5F7170"/>
              </a:solidFill>
              <a:latin typeface="Maersk Text" panose="00000500000000000000" pitchFamily="2" charset="0"/>
            </a:rPr>
            <a:t> equity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79515</xdr:rowOff>
    </xdr:from>
    <xdr:to>
      <xdr:col>0</xdr:col>
      <xdr:colOff>1386231</xdr:colOff>
      <xdr:row>16</xdr:row>
      <xdr:rowOff>197508</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1207C7E1-3AD0-4B70-9700-61A62C4481D9}"/>
            </a:ext>
          </a:extLst>
        </xdr:cNvPr>
        <xdr:cNvSpPr txBox="1"/>
      </xdr:nvSpPr>
      <xdr:spPr>
        <a:xfrm>
          <a:off x="0" y="3260865"/>
          <a:ext cx="13862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207055</xdr:rowOff>
    </xdr:from>
    <xdr:to>
      <xdr:col>0</xdr:col>
      <xdr:colOff>1386231</xdr:colOff>
      <xdr:row>18</xdr:row>
      <xdr:rowOff>303260</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BCF1CDDE-27B8-4E2A-9E74-AB018285C129}"/>
            </a:ext>
          </a:extLst>
        </xdr:cNvPr>
        <xdr:cNvSpPr txBox="1"/>
      </xdr:nvSpPr>
      <xdr:spPr>
        <a:xfrm>
          <a:off x="0" y="3558411"/>
          <a:ext cx="1386231" cy="364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Employee relations and labour rights</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18</xdr:row>
      <xdr:rowOff>331754</xdr:rowOff>
    </xdr:from>
    <xdr:to>
      <xdr:col>0</xdr:col>
      <xdr:colOff>1386231</xdr:colOff>
      <xdr:row>19</xdr:row>
      <xdr:rowOff>265020</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D5D19389-00BF-4E7C-89F3-6ED1121931EC}"/>
            </a:ext>
          </a:extLst>
        </xdr:cNvPr>
        <xdr:cNvSpPr txBox="1"/>
      </xdr:nvSpPr>
      <xdr:spPr>
        <a:xfrm>
          <a:off x="0" y="3957604"/>
          <a:ext cx="13862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1" name="Picture 3">
          <a:hlinkClick xmlns:r="http://schemas.openxmlformats.org/officeDocument/2006/relationships" r:id="rId7"/>
          <a:extLst>
            <a:ext uri="{FF2B5EF4-FFF2-40B4-BE49-F238E27FC236}">
              <a16:creationId xmlns:a16="http://schemas.microsoft.com/office/drawing/2014/main" id="{43FF9254-1A0D-41E6-8F40-D3EE43AE5B8B}"/>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2" name="Rectangle 2">
          <a:extLst>
            <a:ext uri="{FF2B5EF4-FFF2-40B4-BE49-F238E27FC236}">
              <a16:creationId xmlns:a16="http://schemas.microsoft.com/office/drawing/2014/main" id="{9B5300CD-7226-42F4-B1E1-893CBF8CE636}"/>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4</xdr:row>
      <xdr:rowOff>483086</xdr:rowOff>
    </xdr:from>
    <xdr:to>
      <xdr:col>0</xdr:col>
      <xdr:colOff>1386416</xdr:colOff>
      <xdr:row>6</xdr:row>
      <xdr:rowOff>194390</xdr:rowOff>
    </xdr:to>
    <xdr:sp macro="" textlink="">
      <xdr:nvSpPr>
        <xdr:cNvPr id="3" name="TextBox 49">
          <a:hlinkClick xmlns:r="http://schemas.openxmlformats.org/officeDocument/2006/relationships" r:id="rId1"/>
          <a:extLst>
            <a:ext uri="{FF2B5EF4-FFF2-40B4-BE49-F238E27FC236}">
              <a16:creationId xmlns:a16="http://schemas.microsoft.com/office/drawing/2014/main" id="{66673F63-7BA1-4BEB-A2C8-6B95708BF64A}"/>
            </a:ext>
          </a:extLst>
        </xdr:cNvPr>
        <xdr:cNvSpPr txBox="1"/>
      </xdr:nvSpPr>
      <xdr:spPr>
        <a:xfrm>
          <a:off x="0" y="1199481"/>
          <a:ext cx="138641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232128</xdr:rowOff>
    </xdr:from>
    <xdr:to>
      <xdr:col>0</xdr:col>
      <xdr:colOff>1386000</xdr:colOff>
      <xdr:row>7</xdr:row>
      <xdr:rowOff>12705</xdr:rowOff>
    </xdr:to>
    <xdr:sp macro="" textlink="">
      <xdr:nvSpPr>
        <xdr:cNvPr id="4" name="TextBox 50">
          <a:hlinkClick xmlns:r="http://schemas.openxmlformats.org/officeDocument/2006/relationships" r:id="rId2"/>
          <a:extLst>
            <a:ext uri="{FF2B5EF4-FFF2-40B4-BE49-F238E27FC236}">
              <a16:creationId xmlns:a16="http://schemas.microsoft.com/office/drawing/2014/main" id="{3F15EE12-6C17-44FD-8D56-E5CFB4111AD5}"/>
            </a:ext>
          </a:extLst>
        </xdr:cNvPr>
        <xdr:cNvSpPr txBox="1"/>
      </xdr:nvSpPr>
      <xdr:spPr>
        <a:xfrm>
          <a:off x="0" y="152521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54551</xdr:rowOff>
    </xdr:from>
    <xdr:to>
      <xdr:col>0</xdr:col>
      <xdr:colOff>1386416</xdr:colOff>
      <xdr:row>9</xdr:row>
      <xdr:rowOff>109622</xdr:rowOff>
    </xdr:to>
    <xdr:sp macro="" textlink="">
      <xdr:nvSpPr>
        <xdr:cNvPr id="5" name="TextBox 51">
          <a:hlinkClick xmlns:r="http://schemas.openxmlformats.org/officeDocument/2006/relationships" r:id="rId3"/>
          <a:extLst>
            <a:ext uri="{FF2B5EF4-FFF2-40B4-BE49-F238E27FC236}">
              <a16:creationId xmlns:a16="http://schemas.microsoft.com/office/drawing/2014/main" id="{1E84FDC2-BDA6-46F8-94DD-2AC43815991B}"/>
            </a:ext>
          </a:extLst>
        </xdr:cNvPr>
        <xdr:cNvSpPr txBox="1"/>
      </xdr:nvSpPr>
      <xdr:spPr>
        <a:xfrm>
          <a:off x="0" y="1864590"/>
          <a:ext cx="138641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25068</xdr:rowOff>
    </xdr:from>
    <xdr:to>
      <xdr:col>0</xdr:col>
      <xdr:colOff>1385857</xdr:colOff>
      <xdr:row>21</xdr:row>
      <xdr:rowOff>140463</xdr:rowOff>
    </xdr:to>
    <xdr:sp macro="" textlink="">
      <xdr:nvSpPr>
        <xdr:cNvPr id="6" name="TextBox 52">
          <a:hlinkClick xmlns:r="http://schemas.openxmlformats.org/officeDocument/2006/relationships" r:id="rId4"/>
          <a:extLst>
            <a:ext uri="{FF2B5EF4-FFF2-40B4-BE49-F238E27FC236}">
              <a16:creationId xmlns:a16="http://schemas.microsoft.com/office/drawing/2014/main" id="{C5842DCA-895A-401A-92F9-7B244AF4BE82}"/>
            </a:ext>
          </a:extLst>
        </xdr:cNvPr>
        <xdr:cNvSpPr txBox="1"/>
      </xdr:nvSpPr>
      <xdr:spPr>
        <a:xfrm>
          <a:off x="0" y="4222418"/>
          <a:ext cx="138585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161018</xdr:rowOff>
    </xdr:from>
    <xdr:to>
      <xdr:col>0</xdr:col>
      <xdr:colOff>1382182</xdr:colOff>
      <xdr:row>24</xdr:row>
      <xdr:rowOff>7693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016A84A5-BE24-46B6-9BEF-56D7E91C22C3}"/>
            </a:ext>
          </a:extLst>
        </xdr:cNvPr>
        <xdr:cNvSpPr txBox="1"/>
      </xdr:nvSpPr>
      <xdr:spPr>
        <a:xfrm>
          <a:off x="0" y="4537323"/>
          <a:ext cx="138218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30815</xdr:rowOff>
    </xdr:from>
    <xdr:to>
      <xdr:col>0</xdr:col>
      <xdr:colOff>1381125</xdr:colOff>
      <xdr:row>24</xdr:row>
      <xdr:rowOff>325165</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0ADECE5-7001-4F17-9869-F1325AE514B1}"/>
            </a:ext>
          </a:extLst>
        </xdr:cNvPr>
        <xdr:cNvSpPr txBox="1"/>
      </xdr:nvSpPr>
      <xdr:spPr>
        <a:xfrm>
          <a:off x="0" y="4848445"/>
          <a:ext cx="138112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153775</xdr:rowOff>
    </xdr:from>
    <xdr:to>
      <xdr:col>0</xdr:col>
      <xdr:colOff>1386000</xdr:colOff>
      <xdr:row>4</xdr:row>
      <xdr:rowOff>435425</xdr:rowOff>
    </xdr:to>
    <xdr:sp macro="" textlink="">
      <xdr:nvSpPr>
        <xdr:cNvPr id="9" name="TextBox 55">
          <a:hlinkClick xmlns:r="http://schemas.openxmlformats.org/officeDocument/2006/relationships" r:id="rId7"/>
          <a:extLst>
            <a:ext uri="{FF2B5EF4-FFF2-40B4-BE49-F238E27FC236}">
              <a16:creationId xmlns:a16="http://schemas.microsoft.com/office/drawing/2014/main" id="{89BCAA40-9923-45EE-8642-9547A076A993}"/>
            </a:ext>
          </a:extLst>
        </xdr:cNvPr>
        <xdr:cNvSpPr txBox="1"/>
      </xdr:nvSpPr>
      <xdr:spPr>
        <a:xfrm>
          <a:off x="0" y="86064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127672</xdr:rowOff>
    </xdr:from>
    <xdr:to>
      <xdr:col>0</xdr:col>
      <xdr:colOff>1385455</xdr:colOff>
      <xdr:row>11</xdr:row>
      <xdr:rowOff>3210</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25565DE3-260D-4513-8CB4-9706B071BCEE}"/>
            </a:ext>
          </a:extLst>
        </xdr:cNvPr>
        <xdr:cNvSpPr txBox="1"/>
      </xdr:nvSpPr>
      <xdr:spPr>
        <a:xfrm>
          <a:off x="0" y="2180165"/>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24</xdr:row>
      <xdr:rowOff>349988</xdr:rowOff>
    </xdr:from>
    <xdr:to>
      <xdr:col>0</xdr:col>
      <xdr:colOff>1386416</xdr:colOff>
      <xdr:row>25</xdr:row>
      <xdr:rowOff>289604</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A442F9F7-4911-4E5E-9EF9-40FB149970A6}"/>
            </a:ext>
          </a:extLst>
        </xdr:cNvPr>
        <xdr:cNvSpPr txBox="1"/>
      </xdr:nvSpPr>
      <xdr:spPr>
        <a:xfrm>
          <a:off x="0" y="5170793"/>
          <a:ext cx="138641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11</xdr:row>
      <xdr:rowOff>8521</xdr:rowOff>
    </xdr:from>
    <xdr:to>
      <xdr:col>1</xdr:col>
      <xdr:colOff>11208</xdr:colOff>
      <xdr:row>20</xdr:row>
      <xdr:rowOff>28863</xdr:rowOff>
    </xdr:to>
    <xdr:sp macro="" textlink="">
      <xdr:nvSpPr>
        <xdr:cNvPr id="13" name="Rectangle 59">
          <a:extLst>
            <a:ext uri="{FF2B5EF4-FFF2-40B4-BE49-F238E27FC236}">
              <a16:creationId xmlns:a16="http://schemas.microsoft.com/office/drawing/2014/main" id="{6350DA9D-875F-4CC1-92D1-66A8AB111C9F}"/>
            </a:ext>
          </a:extLst>
        </xdr:cNvPr>
        <xdr:cNvSpPr/>
      </xdr:nvSpPr>
      <xdr:spPr>
        <a:xfrm>
          <a:off x="0" y="2473476"/>
          <a:ext cx="1396663" cy="1746387"/>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24109</xdr:rowOff>
    </xdr:from>
    <xdr:to>
      <xdr:col>0</xdr:col>
      <xdr:colOff>1386000</xdr:colOff>
      <xdr:row>12</xdr:row>
      <xdr:rowOff>129980</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E533909D-A1C8-4BB7-9E6D-B5E3BD110AAA}"/>
            </a:ext>
          </a:extLst>
        </xdr:cNvPr>
        <xdr:cNvSpPr txBox="1"/>
      </xdr:nvSpPr>
      <xdr:spPr>
        <a:xfrm>
          <a:off x="0" y="248588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155297</xdr:rowOff>
    </xdr:from>
    <xdr:to>
      <xdr:col>1</xdr:col>
      <xdr:colOff>4889</xdr:colOff>
      <xdr:row>14</xdr:row>
      <xdr:rowOff>160563</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B8BF7C00-7F53-4D59-878F-C3A7ED0E578E}"/>
            </a:ext>
          </a:extLst>
        </xdr:cNvPr>
        <xdr:cNvSpPr txBox="1"/>
      </xdr:nvSpPr>
      <xdr:spPr>
        <a:xfrm>
          <a:off x="0" y="2799206"/>
          <a:ext cx="138976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Diversity,</a:t>
          </a:r>
          <a:r>
            <a:rPr lang="en-US" sz="800" b="1" baseline="0">
              <a:solidFill>
                <a:schemeClr val="tx1"/>
              </a:solidFill>
              <a:latin typeface="Maersk Text" panose="00000500000000000000" pitchFamily="2" charset="0"/>
            </a:rPr>
            <a:t> equity and inclusion (DE&amp;I)</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15</xdr:row>
      <xdr:rowOff>22935</xdr:rowOff>
    </xdr:from>
    <xdr:to>
      <xdr:col>1</xdr:col>
      <xdr:colOff>4889</xdr:colOff>
      <xdr:row>16</xdr:row>
      <xdr:rowOff>109467</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205B84F0-2EC4-441E-AA3C-D490563541C7}"/>
            </a:ext>
          </a:extLst>
        </xdr:cNvPr>
        <xdr:cNvSpPr txBox="1"/>
      </xdr:nvSpPr>
      <xdr:spPr>
        <a:xfrm>
          <a:off x="0" y="3210058"/>
          <a:ext cx="138976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134009</xdr:rowOff>
    </xdr:from>
    <xdr:to>
      <xdr:col>1</xdr:col>
      <xdr:colOff>4889</xdr:colOff>
      <xdr:row>19</xdr:row>
      <xdr:rowOff>46334</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9BFD2F2B-0567-40C8-A6D8-62E7E44921DF}"/>
            </a:ext>
          </a:extLst>
        </xdr:cNvPr>
        <xdr:cNvSpPr txBox="1"/>
      </xdr:nvSpPr>
      <xdr:spPr>
        <a:xfrm>
          <a:off x="0" y="3522600"/>
          <a:ext cx="138976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97640</xdr:rowOff>
    </xdr:from>
    <xdr:to>
      <xdr:col>1</xdr:col>
      <xdr:colOff>4889</xdr:colOff>
      <xdr:row>20</xdr:row>
      <xdr:rowOff>30906</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EC4340BF-6A13-42BD-9B8C-73A2959D4EDE}"/>
            </a:ext>
          </a:extLst>
        </xdr:cNvPr>
        <xdr:cNvSpPr txBox="1"/>
      </xdr:nvSpPr>
      <xdr:spPr>
        <a:xfrm>
          <a:off x="0" y="3930731"/>
          <a:ext cx="138976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1" name="Picture 3">
          <a:hlinkClick xmlns:r="http://schemas.openxmlformats.org/officeDocument/2006/relationships" r:id="rId7"/>
          <a:extLst>
            <a:ext uri="{FF2B5EF4-FFF2-40B4-BE49-F238E27FC236}">
              <a16:creationId xmlns:a16="http://schemas.microsoft.com/office/drawing/2014/main" id="{897C316D-FA25-4E5D-BC3A-198C78D2A048}"/>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2" name="Rectangle 2">
          <a:extLst>
            <a:ext uri="{FF2B5EF4-FFF2-40B4-BE49-F238E27FC236}">
              <a16:creationId xmlns:a16="http://schemas.microsoft.com/office/drawing/2014/main" id="{5B0AC321-0D61-4B9A-A8C6-BEBDEA6B1B2C}"/>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4</xdr:row>
      <xdr:rowOff>507711</xdr:rowOff>
    </xdr:from>
    <xdr:to>
      <xdr:col>0</xdr:col>
      <xdr:colOff>1379104</xdr:colOff>
      <xdr:row>6</xdr:row>
      <xdr:rowOff>24763</xdr:rowOff>
    </xdr:to>
    <xdr:sp macro="" textlink="">
      <xdr:nvSpPr>
        <xdr:cNvPr id="3" name="TextBox 49">
          <a:hlinkClick xmlns:r="http://schemas.openxmlformats.org/officeDocument/2006/relationships" r:id="rId1"/>
          <a:extLst>
            <a:ext uri="{FF2B5EF4-FFF2-40B4-BE49-F238E27FC236}">
              <a16:creationId xmlns:a16="http://schemas.microsoft.com/office/drawing/2014/main" id="{F073706F-8888-4299-943B-551B08756474}"/>
            </a:ext>
          </a:extLst>
        </xdr:cNvPr>
        <xdr:cNvSpPr txBox="1"/>
      </xdr:nvSpPr>
      <xdr:spPr>
        <a:xfrm>
          <a:off x="0" y="122093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79679</xdr:rowOff>
    </xdr:from>
    <xdr:to>
      <xdr:col>0</xdr:col>
      <xdr:colOff>1383144</xdr:colOff>
      <xdr:row>7</xdr:row>
      <xdr:rowOff>7749</xdr:rowOff>
    </xdr:to>
    <xdr:sp macro="" textlink="">
      <xdr:nvSpPr>
        <xdr:cNvPr id="4" name="TextBox 50">
          <a:hlinkClick xmlns:r="http://schemas.openxmlformats.org/officeDocument/2006/relationships" r:id="rId2"/>
          <a:extLst>
            <a:ext uri="{FF2B5EF4-FFF2-40B4-BE49-F238E27FC236}">
              <a16:creationId xmlns:a16="http://schemas.microsoft.com/office/drawing/2014/main" id="{601BF74D-A48A-4931-89C2-96A589D896A6}"/>
            </a:ext>
          </a:extLst>
        </xdr:cNvPr>
        <xdr:cNvSpPr txBox="1"/>
      </xdr:nvSpPr>
      <xdr:spPr>
        <a:xfrm>
          <a:off x="0" y="1563847"/>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45892</xdr:rowOff>
    </xdr:from>
    <xdr:to>
      <xdr:col>0</xdr:col>
      <xdr:colOff>1385455</xdr:colOff>
      <xdr:row>9</xdr:row>
      <xdr:rowOff>91438</xdr:rowOff>
    </xdr:to>
    <xdr:sp macro="" textlink="">
      <xdr:nvSpPr>
        <xdr:cNvPr id="5" name="TextBox 51">
          <a:hlinkClick xmlns:r="http://schemas.openxmlformats.org/officeDocument/2006/relationships" r:id="rId3"/>
          <a:extLst>
            <a:ext uri="{FF2B5EF4-FFF2-40B4-BE49-F238E27FC236}">
              <a16:creationId xmlns:a16="http://schemas.microsoft.com/office/drawing/2014/main" id="{8E7C9A28-B214-4AE4-8F76-8B6462BAC544}"/>
            </a:ext>
          </a:extLst>
        </xdr:cNvPr>
        <xdr:cNvSpPr txBox="1"/>
      </xdr:nvSpPr>
      <xdr:spPr>
        <a:xfrm>
          <a:off x="0" y="189634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9762</xdr:rowOff>
    </xdr:from>
    <xdr:to>
      <xdr:col>0</xdr:col>
      <xdr:colOff>1379104</xdr:colOff>
      <xdr:row>21</xdr:row>
      <xdr:rowOff>297762</xdr:rowOff>
    </xdr:to>
    <xdr:sp macro="" textlink="">
      <xdr:nvSpPr>
        <xdr:cNvPr id="6" name="TextBox 52">
          <a:hlinkClick xmlns:r="http://schemas.openxmlformats.org/officeDocument/2006/relationships" r:id="rId4"/>
          <a:extLst>
            <a:ext uri="{FF2B5EF4-FFF2-40B4-BE49-F238E27FC236}">
              <a16:creationId xmlns:a16="http://schemas.microsoft.com/office/drawing/2014/main" id="{B712AF6C-78EE-41C8-A61B-38B9439B110B}"/>
            </a:ext>
          </a:extLst>
        </xdr:cNvPr>
        <xdr:cNvSpPr txBox="1"/>
      </xdr:nvSpPr>
      <xdr:spPr>
        <a:xfrm>
          <a:off x="0" y="4295723"/>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327372</xdr:rowOff>
    </xdr:from>
    <xdr:to>
      <xdr:col>0</xdr:col>
      <xdr:colOff>1379104</xdr:colOff>
      <xdr:row>22</xdr:row>
      <xdr:rowOff>251113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ED7E80F7-DEF3-4B33-AAF1-C75FAA082493}"/>
            </a:ext>
          </a:extLst>
        </xdr:cNvPr>
        <xdr:cNvSpPr txBox="1"/>
      </xdr:nvSpPr>
      <xdr:spPr>
        <a:xfrm>
          <a:off x="0" y="461650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22</xdr:row>
      <xdr:rowOff>312264</xdr:rowOff>
    </xdr:from>
    <xdr:to>
      <xdr:col>0</xdr:col>
      <xdr:colOff>1379104</xdr:colOff>
      <xdr:row>24</xdr:row>
      <xdr:rowOff>55029</xdr:rowOff>
    </xdr:to>
    <xdr:sp macro="" textlink="">
      <xdr:nvSpPr>
        <xdr:cNvPr id="8" name="TextBox 54">
          <a:hlinkClick xmlns:r="http://schemas.openxmlformats.org/officeDocument/2006/relationships" r:id="rId6"/>
          <a:extLst>
            <a:ext uri="{FF2B5EF4-FFF2-40B4-BE49-F238E27FC236}">
              <a16:creationId xmlns:a16="http://schemas.microsoft.com/office/drawing/2014/main" id="{AB42AF21-C20F-4B14-B2AF-DE3187DD97B1}"/>
            </a:ext>
          </a:extLst>
        </xdr:cNvPr>
        <xdr:cNvSpPr txBox="1"/>
      </xdr:nvSpPr>
      <xdr:spPr>
        <a:xfrm>
          <a:off x="0" y="4962484"/>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164231</xdr:rowOff>
    </xdr:from>
    <xdr:to>
      <xdr:col>0</xdr:col>
      <xdr:colOff>1385455</xdr:colOff>
      <xdr:row>4</xdr:row>
      <xdr:rowOff>458581</xdr:rowOff>
    </xdr:to>
    <xdr:sp macro="" textlink="">
      <xdr:nvSpPr>
        <xdr:cNvPr id="9" name="TextBox 55">
          <a:hlinkClick xmlns:r="http://schemas.openxmlformats.org/officeDocument/2006/relationships" r:id="rId7"/>
          <a:extLst>
            <a:ext uri="{FF2B5EF4-FFF2-40B4-BE49-F238E27FC236}">
              <a16:creationId xmlns:a16="http://schemas.microsoft.com/office/drawing/2014/main" id="{1B7940A5-A252-4353-8613-651ADB1FF626}"/>
            </a:ext>
          </a:extLst>
        </xdr:cNvPr>
        <xdr:cNvSpPr txBox="1"/>
      </xdr:nvSpPr>
      <xdr:spPr>
        <a:xfrm>
          <a:off x="0" y="87745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128978</xdr:rowOff>
    </xdr:from>
    <xdr:to>
      <xdr:col>0</xdr:col>
      <xdr:colOff>1379104</xdr:colOff>
      <xdr:row>10</xdr:row>
      <xdr:rowOff>199635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B003232A-715C-486E-A099-F4AFB1F7A64A}"/>
            </a:ext>
          </a:extLst>
        </xdr:cNvPr>
        <xdr:cNvSpPr txBox="1"/>
      </xdr:nvSpPr>
      <xdr:spPr>
        <a:xfrm>
          <a:off x="0" y="2212355"/>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24</xdr:row>
      <xdr:rowOff>102555</xdr:rowOff>
    </xdr:from>
    <xdr:to>
      <xdr:col>0</xdr:col>
      <xdr:colOff>1385455</xdr:colOff>
      <xdr:row>25</xdr:row>
      <xdr:rowOff>6958</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1D00AEFD-4B0D-4E47-9730-88C2E9666D2F}"/>
            </a:ext>
          </a:extLst>
        </xdr:cNvPr>
        <xdr:cNvSpPr txBox="1"/>
      </xdr:nvSpPr>
      <xdr:spPr>
        <a:xfrm>
          <a:off x="0" y="529801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10</xdr:row>
      <xdr:rowOff>204927</xdr:rowOff>
    </xdr:from>
    <xdr:to>
      <xdr:col>1</xdr:col>
      <xdr:colOff>14737</xdr:colOff>
      <xdr:row>21</xdr:row>
      <xdr:rowOff>0</xdr:rowOff>
    </xdr:to>
    <xdr:sp macro="" textlink="">
      <xdr:nvSpPr>
        <xdr:cNvPr id="13" name="Rectangle 59">
          <a:extLst>
            <a:ext uri="{FF2B5EF4-FFF2-40B4-BE49-F238E27FC236}">
              <a16:creationId xmlns:a16="http://schemas.microsoft.com/office/drawing/2014/main" id="{529E9025-EFFF-46FD-95EE-223F870EFFB1}"/>
            </a:ext>
          </a:extLst>
        </xdr:cNvPr>
        <xdr:cNvSpPr/>
      </xdr:nvSpPr>
      <xdr:spPr>
        <a:xfrm>
          <a:off x="0" y="2502472"/>
          <a:ext cx="1400192" cy="1786664"/>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20406</xdr:rowOff>
    </xdr:from>
    <xdr:to>
      <xdr:col>1</xdr:col>
      <xdr:colOff>10727</xdr:colOff>
      <xdr:row>12</xdr:row>
      <xdr:rowOff>100588</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53EA5821-CF31-4B50-9864-6D264FD619B4}"/>
            </a:ext>
          </a:extLst>
        </xdr:cNvPr>
        <xdr:cNvSpPr txBox="1"/>
      </xdr:nvSpPr>
      <xdr:spPr>
        <a:xfrm>
          <a:off x="0" y="2522595"/>
          <a:ext cx="14019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143346</xdr:rowOff>
    </xdr:from>
    <xdr:to>
      <xdr:col>0</xdr:col>
      <xdr:colOff>1386945</xdr:colOff>
      <xdr:row>14</xdr:row>
      <xdr:rowOff>119748</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E5053FC0-72EA-402D-8DF1-D9D2CB5832F3}"/>
            </a:ext>
          </a:extLst>
        </xdr:cNvPr>
        <xdr:cNvSpPr txBox="1"/>
      </xdr:nvSpPr>
      <xdr:spPr>
        <a:xfrm>
          <a:off x="0" y="2856528"/>
          <a:ext cx="138694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a:t>
          </a:r>
          <a:r>
            <a:rPr lang="en-US" sz="800" b="0" baseline="0">
              <a:solidFill>
                <a:srgbClr val="5F7170"/>
              </a:solidFill>
              <a:latin typeface="Maersk Text" panose="00000500000000000000" pitchFamily="2" charset="0"/>
            </a:rPr>
            <a:t>, equity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174690</xdr:rowOff>
    </xdr:from>
    <xdr:to>
      <xdr:col>0</xdr:col>
      <xdr:colOff>1386945</xdr:colOff>
      <xdr:row>16</xdr:row>
      <xdr:rowOff>98431</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D4F09840-2025-460A-9866-E5FE66350C0B}"/>
            </a:ext>
          </a:extLst>
        </xdr:cNvPr>
        <xdr:cNvSpPr txBox="1"/>
      </xdr:nvSpPr>
      <xdr:spPr>
        <a:xfrm>
          <a:off x="0" y="3274645"/>
          <a:ext cx="138694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Human rights</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16</xdr:row>
      <xdr:rowOff>118630</xdr:rowOff>
    </xdr:from>
    <xdr:to>
      <xdr:col>0</xdr:col>
      <xdr:colOff>1386945</xdr:colOff>
      <xdr:row>18</xdr:row>
      <xdr:rowOff>85508</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C7DFE1A4-5421-4312-9310-DBA4FA01F657}"/>
            </a:ext>
          </a:extLst>
        </xdr:cNvPr>
        <xdr:cNvSpPr txBox="1"/>
      </xdr:nvSpPr>
      <xdr:spPr>
        <a:xfrm>
          <a:off x="0" y="3576494"/>
          <a:ext cx="1386945"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125747</xdr:rowOff>
    </xdr:from>
    <xdr:to>
      <xdr:col>0</xdr:col>
      <xdr:colOff>1386945</xdr:colOff>
      <xdr:row>20</xdr:row>
      <xdr:rowOff>32747</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078FB74F-EC40-4B7C-9E70-59D773367CB3}"/>
            </a:ext>
          </a:extLst>
        </xdr:cNvPr>
        <xdr:cNvSpPr txBox="1"/>
      </xdr:nvSpPr>
      <xdr:spPr>
        <a:xfrm>
          <a:off x="0" y="3970383"/>
          <a:ext cx="138694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Safety and</a:t>
          </a:r>
          <a:r>
            <a:rPr lang="en-US" sz="800" b="0" baseline="0">
              <a:solidFill>
                <a:srgbClr val="5F7170"/>
              </a:solidFill>
              <a:latin typeface="Maersk Text" panose="00000500000000000000" pitchFamily="2" charset="0"/>
            </a:rPr>
            <a:t> s</a:t>
          </a:r>
          <a:r>
            <a:rPr lang="en-US" sz="800" b="0">
              <a:solidFill>
                <a:srgbClr val="5F7170"/>
              </a:solidFill>
              <a:latin typeface="Maersk Text" panose="00000500000000000000" pitchFamily="2" charset="0"/>
            </a:rPr>
            <a:t>ecurity</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1" name="Picture 3">
          <a:hlinkClick xmlns:r="http://schemas.openxmlformats.org/officeDocument/2006/relationships" r:id="rId7"/>
          <a:extLst>
            <a:ext uri="{FF2B5EF4-FFF2-40B4-BE49-F238E27FC236}">
              <a16:creationId xmlns:a16="http://schemas.microsoft.com/office/drawing/2014/main" id="{C3B44AA3-8351-4AA1-BFB8-5FB98D7FD61E}"/>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2" name="Rectangle 2">
          <a:extLst>
            <a:ext uri="{FF2B5EF4-FFF2-40B4-BE49-F238E27FC236}">
              <a16:creationId xmlns:a16="http://schemas.microsoft.com/office/drawing/2014/main" id="{B46224E6-61AE-4816-A561-20D7EA65DEC5}"/>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4</xdr:row>
      <xdr:rowOff>473627</xdr:rowOff>
    </xdr:from>
    <xdr:to>
      <xdr:col>0</xdr:col>
      <xdr:colOff>1383144</xdr:colOff>
      <xdr:row>6</xdr:row>
      <xdr:rowOff>219653</xdr:rowOff>
    </xdr:to>
    <xdr:sp macro="" textlink="">
      <xdr:nvSpPr>
        <xdr:cNvPr id="3" name="TextBox 49">
          <a:hlinkClick xmlns:r="http://schemas.openxmlformats.org/officeDocument/2006/relationships" r:id="rId1"/>
          <a:extLst>
            <a:ext uri="{FF2B5EF4-FFF2-40B4-BE49-F238E27FC236}">
              <a16:creationId xmlns:a16="http://schemas.microsoft.com/office/drawing/2014/main" id="{164EDBFD-427B-4E4D-B988-F4531C629D5D}"/>
            </a:ext>
          </a:extLst>
        </xdr:cNvPr>
        <xdr:cNvSpPr txBox="1"/>
      </xdr:nvSpPr>
      <xdr:spPr>
        <a:xfrm>
          <a:off x="0" y="1183672"/>
          <a:ext cx="1383144" cy="291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244022</xdr:rowOff>
    </xdr:from>
    <xdr:to>
      <xdr:col>0</xdr:col>
      <xdr:colOff>1385455</xdr:colOff>
      <xdr:row>8</xdr:row>
      <xdr:rowOff>145250</xdr:rowOff>
    </xdr:to>
    <xdr:sp macro="" textlink="">
      <xdr:nvSpPr>
        <xdr:cNvPr id="4" name="TextBox 50">
          <a:hlinkClick xmlns:r="http://schemas.openxmlformats.org/officeDocument/2006/relationships" r:id="rId2"/>
          <a:extLst>
            <a:ext uri="{FF2B5EF4-FFF2-40B4-BE49-F238E27FC236}">
              <a16:creationId xmlns:a16="http://schemas.microsoft.com/office/drawing/2014/main" id="{31AFDF58-06B8-40D8-B14B-E04E561EEEA4}"/>
            </a:ext>
          </a:extLst>
        </xdr:cNvPr>
        <xdr:cNvSpPr txBox="1"/>
      </xdr:nvSpPr>
      <xdr:spPr>
        <a:xfrm>
          <a:off x="0" y="150565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28895</xdr:rowOff>
    </xdr:from>
    <xdr:to>
      <xdr:col>0</xdr:col>
      <xdr:colOff>1386000</xdr:colOff>
      <xdr:row>10</xdr:row>
      <xdr:rowOff>105902</xdr:rowOff>
    </xdr:to>
    <xdr:sp macro="" textlink="">
      <xdr:nvSpPr>
        <xdr:cNvPr id="5" name="TextBox 51">
          <a:hlinkClick xmlns:r="http://schemas.openxmlformats.org/officeDocument/2006/relationships" r:id="rId3"/>
          <a:extLst>
            <a:ext uri="{FF2B5EF4-FFF2-40B4-BE49-F238E27FC236}">
              <a16:creationId xmlns:a16="http://schemas.microsoft.com/office/drawing/2014/main" id="{276B6208-AC36-4B07-8A37-AEDEC798268A}"/>
            </a:ext>
          </a:extLst>
        </xdr:cNvPr>
        <xdr:cNvSpPr txBox="1"/>
      </xdr:nvSpPr>
      <xdr:spPr>
        <a:xfrm>
          <a:off x="0" y="184672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132737</xdr:rowOff>
    </xdr:from>
    <xdr:to>
      <xdr:col>1</xdr:col>
      <xdr:colOff>2886</xdr:colOff>
      <xdr:row>23</xdr:row>
      <xdr:rowOff>39737</xdr:rowOff>
    </xdr:to>
    <xdr:sp macro="" textlink="">
      <xdr:nvSpPr>
        <xdr:cNvPr id="6" name="TextBox 52">
          <a:hlinkClick xmlns:r="http://schemas.openxmlformats.org/officeDocument/2006/relationships" r:id="rId4"/>
          <a:extLst>
            <a:ext uri="{FF2B5EF4-FFF2-40B4-BE49-F238E27FC236}">
              <a16:creationId xmlns:a16="http://schemas.microsoft.com/office/drawing/2014/main" id="{198B09EB-57F7-4D0E-9139-CEE2E65AF639}"/>
            </a:ext>
          </a:extLst>
        </xdr:cNvPr>
        <xdr:cNvSpPr txBox="1"/>
      </xdr:nvSpPr>
      <xdr:spPr>
        <a:xfrm>
          <a:off x="0" y="4277555"/>
          <a:ext cx="139411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23</xdr:row>
      <xdr:rowOff>48896</xdr:rowOff>
    </xdr:from>
    <xdr:to>
      <xdr:col>1</xdr:col>
      <xdr:colOff>2886</xdr:colOff>
      <xdr:row>24</xdr:row>
      <xdr:rowOff>270221</xdr:rowOff>
    </xdr:to>
    <xdr:sp macro="" textlink="">
      <xdr:nvSpPr>
        <xdr:cNvPr id="7" name="TextBox 53">
          <a:hlinkClick xmlns:r="http://schemas.openxmlformats.org/officeDocument/2006/relationships" r:id="rId5"/>
          <a:extLst>
            <a:ext uri="{FF2B5EF4-FFF2-40B4-BE49-F238E27FC236}">
              <a16:creationId xmlns:a16="http://schemas.microsoft.com/office/drawing/2014/main" id="{5939827C-6524-412F-94CE-1BD7EEDB6810}"/>
            </a:ext>
          </a:extLst>
        </xdr:cNvPr>
        <xdr:cNvSpPr txBox="1"/>
      </xdr:nvSpPr>
      <xdr:spPr>
        <a:xfrm>
          <a:off x="0" y="4568364"/>
          <a:ext cx="139411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303357</xdr:rowOff>
    </xdr:from>
    <xdr:to>
      <xdr:col>0</xdr:col>
      <xdr:colOff>1385455</xdr:colOff>
      <xdr:row>25</xdr:row>
      <xdr:rowOff>239798</xdr:rowOff>
    </xdr:to>
    <xdr:sp macro="" textlink="">
      <xdr:nvSpPr>
        <xdr:cNvPr id="8" name="TextBox 54">
          <a:hlinkClick xmlns:r="http://schemas.openxmlformats.org/officeDocument/2006/relationships" r:id="rId6"/>
          <a:extLst>
            <a:ext uri="{FF2B5EF4-FFF2-40B4-BE49-F238E27FC236}">
              <a16:creationId xmlns:a16="http://schemas.microsoft.com/office/drawing/2014/main" id="{D2032C18-3177-4415-B7CC-D0F2181B1A63}"/>
            </a:ext>
          </a:extLst>
        </xdr:cNvPr>
        <xdr:cNvSpPr txBox="1"/>
      </xdr:nvSpPr>
      <xdr:spPr>
        <a:xfrm>
          <a:off x="0" y="489585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137966</xdr:rowOff>
    </xdr:from>
    <xdr:to>
      <xdr:col>0</xdr:col>
      <xdr:colOff>1379104</xdr:colOff>
      <xdr:row>4</xdr:row>
      <xdr:rowOff>432316</xdr:rowOff>
    </xdr:to>
    <xdr:sp macro="" textlink="">
      <xdr:nvSpPr>
        <xdr:cNvPr id="9" name="TextBox 55">
          <a:hlinkClick xmlns:r="http://schemas.openxmlformats.org/officeDocument/2006/relationships" r:id="rId7"/>
          <a:extLst>
            <a:ext uri="{FF2B5EF4-FFF2-40B4-BE49-F238E27FC236}">
              <a16:creationId xmlns:a16="http://schemas.microsoft.com/office/drawing/2014/main" id="{9ADE1403-0C09-402E-9DAF-DFF20D0B0613}"/>
            </a:ext>
          </a:extLst>
        </xdr:cNvPr>
        <xdr:cNvSpPr txBox="1"/>
      </xdr:nvSpPr>
      <xdr:spPr>
        <a:xfrm>
          <a:off x="0" y="85436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159083</xdr:rowOff>
    </xdr:from>
    <xdr:to>
      <xdr:col>0</xdr:col>
      <xdr:colOff>1379104</xdr:colOff>
      <xdr:row>12</xdr:row>
      <xdr:rowOff>69835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96CCCE8D-707F-40E5-B2A7-76B8C3481107}"/>
            </a:ext>
          </a:extLst>
        </xdr:cNvPr>
        <xdr:cNvSpPr txBox="1"/>
      </xdr:nvSpPr>
      <xdr:spPr>
        <a:xfrm>
          <a:off x="0" y="2194258"/>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Social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25</xdr:row>
      <xdr:rowOff>287233</xdr:rowOff>
    </xdr:from>
    <xdr:to>
      <xdr:col>0</xdr:col>
      <xdr:colOff>1385455</xdr:colOff>
      <xdr:row>26</xdr:row>
      <xdr:rowOff>137154</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2E42191C-6A74-4016-BAC5-26A3EE65762E}"/>
            </a:ext>
          </a:extLst>
        </xdr:cNvPr>
        <xdr:cNvSpPr txBox="1"/>
      </xdr:nvSpPr>
      <xdr:spPr>
        <a:xfrm>
          <a:off x="0" y="5231285"/>
          <a:ext cx="1385455" cy="291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70872</xdr:rowOff>
    </xdr:from>
    <xdr:to>
      <xdr:col>1</xdr:col>
      <xdr:colOff>23091</xdr:colOff>
      <xdr:row>21</xdr:row>
      <xdr:rowOff>132774</xdr:rowOff>
    </xdr:to>
    <xdr:sp macro="" textlink="">
      <xdr:nvSpPr>
        <xdr:cNvPr id="13" name="Rectangle 59">
          <a:extLst>
            <a:ext uri="{FF2B5EF4-FFF2-40B4-BE49-F238E27FC236}">
              <a16:creationId xmlns:a16="http://schemas.microsoft.com/office/drawing/2014/main" id="{E5F91F1A-0030-47A3-9F7D-328DA4C6EBE7}"/>
            </a:ext>
          </a:extLst>
        </xdr:cNvPr>
        <xdr:cNvSpPr/>
      </xdr:nvSpPr>
      <xdr:spPr>
        <a:xfrm>
          <a:off x="0" y="2489645"/>
          <a:ext cx="1414318" cy="1787947"/>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90111</xdr:rowOff>
    </xdr:from>
    <xdr:to>
      <xdr:col>0</xdr:col>
      <xdr:colOff>1386000</xdr:colOff>
      <xdr:row>13</xdr:row>
      <xdr:rowOff>199157</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EE51A03F-0FFA-44FC-B411-9AA1D50FDB2B}"/>
            </a:ext>
          </a:extLst>
        </xdr:cNvPr>
        <xdr:cNvSpPr txBox="1"/>
      </xdr:nvSpPr>
      <xdr:spPr>
        <a:xfrm>
          <a:off x="0" y="250888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capital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16287</xdr:rowOff>
    </xdr:from>
    <xdr:to>
      <xdr:col>0</xdr:col>
      <xdr:colOff>1385888</xdr:colOff>
      <xdr:row>15</xdr:row>
      <xdr:rowOff>199930</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7DF012ED-FF2A-4303-B19D-8A726717EF40}"/>
            </a:ext>
          </a:extLst>
        </xdr:cNvPr>
        <xdr:cNvSpPr txBox="1"/>
      </xdr:nvSpPr>
      <xdr:spPr>
        <a:xfrm>
          <a:off x="0" y="2821832"/>
          <a:ext cx="1385888"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Diversity,</a:t>
          </a:r>
          <a:r>
            <a:rPr lang="en-US" sz="800" b="0" baseline="0">
              <a:solidFill>
                <a:srgbClr val="5F7170"/>
              </a:solidFill>
              <a:latin typeface="Maersk Text" panose="00000500000000000000" pitchFamily="2" charset="0"/>
            </a:rPr>
            <a:t> equity and inclusion (DE&amp;I)</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50593</xdr:rowOff>
    </xdr:from>
    <xdr:to>
      <xdr:col>0</xdr:col>
      <xdr:colOff>1385888</xdr:colOff>
      <xdr:row>17</xdr:row>
      <xdr:rowOff>278268</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13629BA9-0CC4-4EAC-A6E7-CF458DEF8A97}"/>
            </a:ext>
          </a:extLst>
        </xdr:cNvPr>
        <xdr:cNvSpPr txBox="1"/>
      </xdr:nvSpPr>
      <xdr:spPr>
        <a:xfrm>
          <a:off x="0" y="3233963"/>
          <a:ext cx="138588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Human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299314</xdr:rowOff>
    </xdr:from>
    <xdr:to>
      <xdr:col>0</xdr:col>
      <xdr:colOff>1385888</xdr:colOff>
      <xdr:row>19</xdr:row>
      <xdr:rowOff>122450</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B0ADF50E-FAB0-409E-AA23-D108AD03BE93}"/>
            </a:ext>
          </a:extLst>
        </xdr:cNvPr>
        <xdr:cNvSpPr txBox="1"/>
      </xdr:nvSpPr>
      <xdr:spPr>
        <a:xfrm>
          <a:off x="0" y="3552534"/>
          <a:ext cx="1385888"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Employee relations and labour rights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173876</xdr:rowOff>
    </xdr:from>
    <xdr:to>
      <xdr:col>0</xdr:col>
      <xdr:colOff>1385888</xdr:colOff>
      <xdr:row>21</xdr:row>
      <xdr:rowOff>103967</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F98D1AF7-9ED0-4847-8380-0A53D7DE3CD3}"/>
            </a:ext>
          </a:extLst>
        </xdr:cNvPr>
        <xdr:cNvSpPr txBox="1"/>
      </xdr:nvSpPr>
      <xdr:spPr>
        <a:xfrm>
          <a:off x="0" y="3960785"/>
          <a:ext cx="138588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Safety and</a:t>
          </a:r>
          <a:r>
            <a:rPr lang="en-US" sz="800" b="1" baseline="0">
              <a:solidFill>
                <a:schemeClr val="tx1"/>
              </a:solidFill>
              <a:latin typeface="Maersk Text" panose="00000500000000000000" pitchFamily="2" charset="0"/>
            </a:rPr>
            <a:t> s</a:t>
          </a:r>
          <a:r>
            <a:rPr lang="en-US" sz="800" b="1">
              <a:solidFill>
                <a:schemeClr val="tx1"/>
              </a:solidFill>
              <a:latin typeface="Maersk Text" panose="00000500000000000000" pitchFamily="2" charset="0"/>
            </a:rPr>
            <a:t>ecurity</a:t>
          </a:r>
          <a:endParaRPr lang="en-DK" sz="800" b="1">
            <a:solidFill>
              <a:schemeClr val="tx1"/>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1" name="Picture 3">
          <a:hlinkClick xmlns:r="http://schemas.openxmlformats.org/officeDocument/2006/relationships" r:id="rId7"/>
          <a:extLst>
            <a:ext uri="{FF2B5EF4-FFF2-40B4-BE49-F238E27FC236}">
              <a16:creationId xmlns:a16="http://schemas.microsoft.com/office/drawing/2014/main" id="{332C7DB7-70F8-41FE-A15E-2CFA7F5C3159}"/>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2" name="Rectangle 2">
          <a:extLst>
            <a:ext uri="{FF2B5EF4-FFF2-40B4-BE49-F238E27FC236}">
              <a16:creationId xmlns:a16="http://schemas.microsoft.com/office/drawing/2014/main" id="{97CD8E75-FD08-4D7E-ABFF-5E181D8D5248}"/>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6</xdr:row>
      <xdr:rowOff>106792</xdr:rowOff>
    </xdr:from>
    <xdr:to>
      <xdr:col>0</xdr:col>
      <xdr:colOff>1385455</xdr:colOff>
      <xdr:row>8</xdr:row>
      <xdr:rowOff>13792</xdr:rowOff>
    </xdr:to>
    <xdr:sp macro="" textlink="">
      <xdr:nvSpPr>
        <xdr:cNvPr id="4" name="TextBox 49">
          <a:hlinkClick xmlns:r="http://schemas.openxmlformats.org/officeDocument/2006/relationships" r:id="rId1"/>
          <a:extLst>
            <a:ext uri="{FF2B5EF4-FFF2-40B4-BE49-F238E27FC236}">
              <a16:creationId xmlns:a16="http://schemas.microsoft.com/office/drawing/2014/main" id="{4BAC4CE6-D4B6-4A9E-BE4B-44C756B24D11}"/>
            </a:ext>
          </a:extLst>
        </xdr:cNvPr>
        <xdr:cNvSpPr txBox="1"/>
      </xdr:nvSpPr>
      <xdr:spPr>
        <a:xfrm>
          <a:off x="0" y="119783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68255</xdr:rowOff>
    </xdr:from>
    <xdr:to>
      <xdr:col>0</xdr:col>
      <xdr:colOff>1385455</xdr:colOff>
      <xdr:row>9</xdr:row>
      <xdr:rowOff>165755</xdr:rowOff>
    </xdr:to>
    <xdr:sp macro="" textlink="">
      <xdr:nvSpPr>
        <xdr:cNvPr id="5" name="TextBox 50">
          <a:hlinkClick xmlns:r="http://schemas.openxmlformats.org/officeDocument/2006/relationships" r:id="rId2"/>
          <a:extLst>
            <a:ext uri="{FF2B5EF4-FFF2-40B4-BE49-F238E27FC236}">
              <a16:creationId xmlns:a16="http://schemas.microsoft.com/office/drawing/2014/main" id="{D8D8B0A9-8AC2-466A-A022-B3EA212BC1D6}"/>
            </a:ext>
          </a:extLst>
        </xdr:cNvPr>
        <xdr:cNvSpPr txBox="1"/>
      </xdr:nvSpPr>
      <xdr:spPr>
        <a:xfrm>
          <a:off x="0" y="154030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37678</xdr:rowOff>
    </xdr:from>
    <xdr:to>
      <xdr:col>0</xdr:col>
      <xdr:colOff>1385455</xdr:colOff>
      <xdr:row>11</xdr:row>
      <xdr:rowOff>135178</xdr:rowOff>
    </xdr:to>
    <xdr:sp macro="" textlink="">
      <xdr:nvSpPr>
        <xdr:cNvPr id="6" name="TextBox 51">
          <a:hlinkClick xmlns:r="http://schemas.openxmlformats.org/officeDocument/2006/relationships" r:id="rId3"/>
          <a:extLst>
            <a:ext uri="{FF2B5EF4-FFF2-40B4-BE49-F238E27FC236}">
              <a16:creationId xmlns:a16="http://schemas.microsoft.com/office/drawing/2014/main" id="{E9631974-CCA7-4FC9-8350-830DEE73560A}"/>
            </a:ext>
          </a:extLst>
        </xdr:cNvPr>
        <xdr:cNvSpPr txBox="1"/>
      </xdr:nvSpPr>
      <xdr:spPr>
        <a:xfrm>
          <a:off x="0" y="189072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167408</xdr:rowOff>
    </xdr:from>
    <xdr:to>
      <xdr:col>0</xdr:col>
      <xdr:colOff>1385455</xdr:colOff>
      <xdr:row>13</xdr:row>
      <xdr:rowOff>57089</xdr:rowOff>
    </xdr:to>
    <xdr:sp macro="" textlink="">
      <xdr:nvSpPr>
        <xdr:cNvPr id="7" name="TextBox 52">
          <a:hlinkClick xmlns:r="http://schemas.openxmlformats.org/officeDocument/2006/relationships" r:id="rId4"/>
          <a:extLst>
            <a:ext uri="{FF2B5EF4-FFF2-40B4-BE49-F238E27FC236}">
              <a16:creationId xmlns:a16="http://schemas.microsoft.com/office/drawing/2014/main" id="{06210B82-11F5-4A0A-B5B5-1E6F4557658D}"/>
            </a:ext>
          </a:extLst>
        </xdr:cNvPr>
        <xdr:cNvSpPr txBox="1"/>
      </xdr:nvSpPr>
      <xdr:spPr>
        <a:xfrm>
          <a:off x="0" y="221095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25</xdr:row>
      <xdr:rowOff>18957</xdr:rowOff>
    </xdr:from>
    <xdr:to>
      <xdr:col>0</xdr:col>
      <xdr:colOff>1385455</xdr:colOff>
      <xdr:row>26</xdr:row>
      <xdr:rowOff>128003</xdr:rowOff>
    </xdr:to>
    <xdr:sp macro="" textlink="">
      <xdr:nvSpPr>
        <xdr:cNvPr id="8" name="TextBox 53">
          <a:hlinkClick xmlns:r="http://schemas.openxmlformats.org/officeDocument/2006/relationships" r:id="rId5"/>
          <a:extLst>
            <a:ext uri="{FF2B5EF4-FFF2-40B4-BE49-F238E27FC236}">
              <a16:creationId xmlns:a16="http://schemas.microsoft.com/office/drawing/2014/main" id="{1102A9F2-C5B5-4469-B5A0-542D15C28138}"/>
            </a:ext>
          </a:extLst>
        </xdr:cNvPr>
        <xdr:cNvSpPr txBox="1"/>
      </xdr:nvSpPr>
      <xdr:spPr>
        <a:xfrm>
          <a:off x="0" y="467754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26</xdr:row>
      <xdr:rowOff>150505</xdr:rowOff>
    </xdr:from>
    <xdr:to>
      <xdr:col>0</xdr:col>
      <xdr:colOff>1385743</xdr:colOff>
      <xdr:row>28</xdr:row>
      <xdr:rowOff>80595</xdr:rowOff>
    </xdr:to>
    <xdr:sp macro="" textlink="">
      <xdr:nvSpPr>
        <xdr:cNvPr id="9" name="TextBox 54">
          <a:hlinkClick xmlns:r="http://schemas.openxmlformats.org/officeDocument/2006/relationships" r:id="rId6"/>
          <a:extLst>
            <a:ext uri="{FF2B5EF4-FFF2-40B4-BE49-F238E27FC236}">
              <a16:creationId xmlns:a16="http://schemas.microsoft.com/office/drawing/2014/main" id="{C8280ED0-1DCC-4F86-91B4-60730C34CC48}"/>
            </a:ext>
          </a:extLst>
        </xdr:cNvPr>
        <xdr:cNvSpPr txBox="1"/>
      </xdr:nvSpPr>
      <xdr:spPr>
        <a:xfrm>
          <a:off x="0" y="4988050"/>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150091</xdr:rowOff>
    </xdr:from>
    <xdr:to>
      <xdr:col>0</xdr:col>
      <xdr:colOff>1385455</xdr:colOff>
      <xdr:row>6</xdr:row>
      <xdr:rowOff>57091</xdr:rowOff>
    </xdr:to>
    <xdr:sp macro="" textlink="">
      <xdr:nvSpPr>
        <xdr:cNvPr id="10" name="TextBox 55">
          <a:hlinkClick xmlns:r="http://schemas.openxmlformats.org/officeDocument/2006/relationships" r:id="rId7"/>
          <a:extLst>
            <a:ext uri="{FF2B5EF4-FFF2-40B4-BE49-F238E27FC236}">
              <a16:creationId xmlns:a16="http://schemas.microsoft.com/office/drawing/2014/main" id="{008D5F54-A56C-4FB1-955B-C31C4E04D915}"/>
            </a:ext>
          </a:extLst>
        </xdr:cNvPr>
        <xdr:cNvSpPr txBox="1"/>
      </xdr:nvSpPr>
      <xdr:spPr>
        <a:xfrm>
          <a:off x="0" y="86013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97717</xdr:rowOff>
    </xdr:from>
    <xdr:to>
      <xdr:col>0</xdr:col>
      <xdr:colOff>1385455</xdr:colOff>
      <xdr:row>15</xdr:row>
      <xdr:rowOff>16263</xdr:rowOff>
    </xdr:to>
    <xdr:sp macro="" textlink="">
      <xdr:nvSpPr>
        <xdr:cNvPr id="11" name="TextBox 56">
          <a:hlinkClick xmlns:r="http://schemas.openxmlformats.org/officeDocument/2006/relationships" r:id="rId8"/>
          <a:extLst>
            <a:ext uri="{FF2B5EF4-FFF2-40B4-BE49-F238E27FC236}">
              <a16:creationId xmlns:a16="http://schemas.microsoft.com/office/drawing/2014/main" id="{8B0FA998-50E1-45E0-9DFC-0CA6D49593B3}"/>
            </a:ext>
          </a:extLst>
        </xdr:cNvPr>
        <xdr:cNvSpPr txBox="1"/>
      </xdr:nvSpPr>
      <xdr:spPr>
        <a:xfrm>
          <a:off x="0" y="2539581"/>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28</xdr:row>
      <xdr:rowOff>123012</xdr:rowOff>
    </xdr:from>
    <xdr:to>
      <xdr:col>0</xdr:col>
      <xdr:colOff>1386319</xdr:colOff>
      <xdr:row>30</xdr:row>
      <xdr:rowOff>53103</xdr:rowOff>
    </xdr:to>
    <xdr:sp macro="" textlink="">
      <xdr:nvSpPr>
        <xdr:cNvPr id="12" name="TextBox 57">
          <a:hlinkClick xmlns:r="http://schemas.openxmlformats.org/officeDocument/2006/relationships" r:id="rId9"/>
          <a:extLst>
            <a:ext uri="{FF2B5EF4-FFF2-40B4-BE49-F238E27FC236}">
              <a16:creationId xmlns:a16="http://schemas.microsoft.com/office/drawing/2014/main" id="{6F8A50AA-8535-4052-B389-753604F0024C}"/>
            </a:ext>
          </a:extLst>
        </xdr:cNvPr>
        <xdr:cNvSpPr txBox="1"/>
      </xdr:nvSpPr>
      <xdr:spPr>
        <a:xfrm>
          <a:off x="0" y="5318467"/>
          <a:ext cx="1386319"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28471</xdr:rowOff>
    </xdr:from>
    <xdr:to>
      <xdr:col>1</xdr:col>
      <xdr:colOff>28864</xdr:colOff>
      <xdr:row>25</xdr:row>
      <xdr:rowOff>0</xdr:rowOff>
    </xdr:to>
    <xdr:sp macro="" textlink="">
      <xdr:nvSpPr>
        <xdr:cNvPr id="14" name="Rectangle 59">
          <a:extLst>
            <a:ext uri="{FF2B5EF4-FFF2-40B4-BE49-F238E27FC236}">
              <a16:creationId xmlns:a16="http://schemas.microsoft.com/office/drawing/2014/main" id="{5027F37C-D605-444F-B37D-7403BA50EFB2}"/>
            </a:ext>
          </a:extLst>
        </xdr:cNvPr>
        <xdr:cNvSpPr/>
      </xdr:nvSpPr>
      <xdr:spPr>
        <a:xfrm>
          <a:off x="0" y="2839789"/>
          <a:ext cx="1420091" cy="1818802"/>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15</xdr:row>
      <xdr:rowOff>27215</xdr:rowOff>
    </xdr:from>
    <xdr:to>
      <xdr:col>1</xdr:col>
      <xdr:colOff>2754</xdr:colOff>
      <xdr:row>16</xdr:row>
      <xdr:rowOff>136260</xdr:rowOff>
    </xdr:to>
    <xdr:sp macro="" textlink="">
      <xdr:nvSpPr>
        <xdr:cNvPr id="15" name="TextBox 62">
          <a:hlinkClick xmlns:r="http://schemas.openxmlformats.org/officeDocument/2006/relationships" r:id="rId10"/>
          <a:extLst>
            <a:ext uri="{FF2B5EF4-FFF2-40B4-BE49-F238E27FC236}">
              <a16:creationId xmlns:a16="http://schemas.microsoft.com/office/drawing/2014/main" id="{19F10C9E-A6A5-4B23-A931-353AA578D47C}"/>
            </a:ext>
          </a:extLst>
        </xdr:cNvPr>
        <xdr:cNvSpPr txBox="1"/>
      </xdr:nvSpPr>
      <xdr:spPr>
        <a:xfrm>
          <a:off x="0" y="2838533"/>
          <a:ext cx="139398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160902</xdr:rowOff>
    </xdr:from>
    <xdr:to>
      <xdr:col>1</xdr:col>
      <xdr:colOff>1</xdr:colOff>
      <xdr:row>18</xdr:row>
      <xdr:rowOff>62130</xdr:rowOff>
    </xdr:to>
    <xdr:sp macro="" textlink="">
      <xdr:nvSpPr>
        <xdr:cNvPr id="16" name="TextBox 63">
          <a:hlinkClick xmlns:r="http://schemas.openxmlformats.org/officeDocument/2006/relationships" r:id="rId11"/>
          <a:extLst>
            <a:ext uri="{FF2B5EF4-FFF2-40B4-BE49-F238E27FC236}">
              <a16:creationId xmlns:a16="http://schemas.microsoft.com/office/drawing/2014/main" id="{3CAC2B8F-EC85-41B8-AB9C-51BB225A609E}"/>
            </a:ext>
          </a:extLst>
        </xdr:cNvPr>
        <xdr:cNvSpPr txBox="1"/>
      </xdr:nvSpPr>
      <xdr:spPr>
        <a:xfrm>
          <a:off x="0" y="3151175"/>
          <a:ext cx="139122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69359</xdr:rowOff>
    </xdr:from>
    <xdr:to>
      <xdr:col>0</xdr:col>
      <xdr:colOff>1385455</xdr:colOff>
      <xdr:row>19</xdr:row>
      <xdr:rowOff>149540</xdr:rowOff>
    </xdr:to>
    <xdr:sp macro="" textlink="">
      <xdr:nvSpPr>
        <xdr:cNvPr id="17" name="TextBox 63">
          <a:hlinkClick xmlns:r="http://schemas.openxmlformats.org/officeDocument/2006/relationships" r:id="rId12"/>
          <a:extLst>
            <a:ext uri="{FF2B5EF4-FFF2-40B4-BE49-F238E27FC236}">
              <a16:creationId xmlns:a16="http://schemas.microsoft.com/office/drawing/2014/main" id="{AE3E4C50-CD39-4FBD-B6FC-AA3D400C4F77}"/>
            </a:ext>
          </a:extLst>
        </xdr:cNvPr>
        <xdr:cNvSpPr txBox="1"/>
      </xdr:nvSpPr>
      <xdr:spPr>
        <a:xfrm>
          <a:off x="0" y="344640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a:t>
          </a:r>
          <a:r>
            <a:rPr lang="en-US" sz="800" b="0" baseline="0">
              <a:solidFill>
                <a:srgbClr val="5F7170"/>
              </a:solidFill>
              <a:latin typeface="Maersk Text" panose="00000500000000000000" pitchFamily="2" charset="0"/>
            </a:rPr>
            <a:t> 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168811</xdr:rowOff>
    </xdr:from>
    <xdr:to>
      <xdr:col>0</xdr:col>
      <xdr:colOff>1385455</xdr:colOff>
      <xdr:row>21</xdr:row>
      <xdr:rowOff>98902</xdr:rowOff>
    </xdr:to>
    <xdr:sp macro="" textlink="">
      <xdr:nvSpPr>
        <xdr:cNvPr id="18" name="TextBox 63">
          <a:hlinkClick xmlns:r="http://schemas.openxmlformats.org/officeDocument/2006/relationships" r:id="rId13"/>
          <a:extLst>
            <a:ext uri="{FF2B5EF4-FFF2-40B4-BE49-F238E27FC236}">
              <a16:creationId xmlns:a16="http://schemas.microsoft.com/office/drawing/2014/main" id="{3C20800C-C8F0-42C6-B22C-43CFD47A9F7C}"/>
            </a:ext>
          </a:extLst>
        </xdr:cNvPr>
        <xdr:cNvSpPr txBox="1"/>
      </xdr:nvSpPr>
      <xdr:spPr>
        <a:xfrm>
          <a:off x="0" y="375367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21</xdr:row>
      <xdr:rowOff>133804</xdr:rowOff>
    </xdr:from>
    <xdr:to>
      <xdr:col>0</xdr:col>
      <xdr:colOff>1385455</xdr:colOff>
      <xdr:row>23</xdr:row>
      <xdr:rowOff>63895</xdr:rowOff>
    </xdr:to>
    <xdr:sp macro="" textlink="">
      <xdr:nvSpPr>
        <xdr:cNvPr id="19" name="TextBox 63">
          <a:hlinkClick xmlns:r="http://schemas.openxmlformats.org/officeDocument/2006/relationships" r:id="rId14"/>
          <a:extLst>
            <a:ext uri="{FF2B5EF4-FFF2-40B4-BE49-F238E27FC236}">
              <a16:creationId xmlns:a16="http://schemas.microsoft.com/office/drawing/2014/main" id="{18492B11-A45C-4D6C-A693-08D33A362A1A}"/>
            </a:ext>
          </a:extLst>
        </xdr:cNvPr>
        <xdr:cNvSpPr txBox="1"/>
      </xdr:nvSpPr>
      <xdr:spPr>
        <a:xfrm>
          <a:off x="0" y="407657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23</xdr:row>
      <xdr:rowOff>61233</xdr:rowOff>
    </xdr:from>
    <xdr:to>
      <xdr:col>0</xdr:col>
      <xdr:colOff>1381487</xdr:colOff>
      <xdr:row>24</xdr:row>
      <xdr:rowOff>170279</xdr:rowOff>
    </xdr:to>
    <xdr:sp macro="" textlink="">
      <xdr:nvSpPr>
        <xdr:cNvPr id="20" name="TextBox 63">
          <a:hlinkClick xmlns:r="http://schemas.openxmlformats.org/officeDocument/2006/relationships" r:id="rId15"/>
          <a:extLst>
            <a:ext uri="{FF2B5EF4-FFF2-40B4-BE49-F238E27FC236}">
              <a16:creationId xmlns:a16="http://schemas.microsoft.com/office/drawing/2014/main" id="{AD51139C-B2BF-4F1F-82AF-F66A1ED4C0DF}"/>
            </a:ext>
          </a:extLst>
        </xdr:cNvPr>
        <xdr:cNvSpPr txBox="1"/>
      </xdr:nvSpPr>
      <xdr:spPr>
        <a:xfrm>
          <a:off x="0" y="4361915"/>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3" name="Picture 3">
          <a:hlinkClick xmlns:r="http://schemas.openxmlformats.org/officeDocument/2006/relationships" r:id="rId7"/>
          <a:extLst>
            <a:ext uri="{FF2B5EF4-FFF2-40B4-BE49-F238E27FC236}">
              <a16:creationId xmlns:a16="http://schemas.microsoft.com/office/drawing/2014/main" id="{C2198AF3-3ED5-42FF-BBF4-5F3F0A6136E2}"/>
            </a:ext>
          </a:extLst>
        </xdr:cNvPr>
        <xdr:cNvPicPr>
          <a:picLocks/>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4" name="Rectangle 2">
          <a:extLst>
            <a:ext uri="{FF2B5EF4-FFF2-40B4-BE49-F238E27FC236}">
              <a16:creationId xmlns:a16="http://schemas.microsoft.com/office/drawing/2014/main" id="{AAC87BC1-3ADF-4FDF-B050-8684F8DDFA6C}"/>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6</xdr:row>
      <xdr:rowOff>91039</xdr:rowOff>
    </xdr:from>
    <xdr:to>
      <xdr:col>0</xdr:col>
      <xdr:colOff>1385455</xdr:colOff>
      <xdr:row>7</xdr:row>
      <xdr:rowOff>171221</xdr:rowOff>
    </xdr:to>
    <xdr:sp macro="" textlink="">
      <xdr:nvSpPr>
        <xdr:cNvPr id="3" name="TextBox 49">
          <a:hlinkClick xmlns:r="http://schemas.openxmlformats.org/officeDocument/2006/relationships" r:id="rId1"/>
          <a:extLst>
            <a:ext uri="{FF2B5EF4-FFF2-40B4-BE49-F238E27FC236}">
              <a16:creationId xmlns:a16="http://schemas.microsoft.com/office/drawing/2014/main" id="{664333DD-6B28-4A17-8923-4F16D7D72877}"/>
            </a:ext>
          </a:extLst>
        </xdr:cNvPr>
        <xdr:cNvSpPr txBox="1"/>
      </xdr:nvSpPr>
      <xdr:spPr>
        <a:xfrm>
          <a:off x="0" y="117631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1004</xdr:rowOff>
    </xdr:from>
    <xdr:to>
      <xdr:col>0</xdr:col>
      <xdr:colOff>1383144</xdr:colOff>
      <xdr:row>9</xdr:row>
      <xdr:rowOff>81186</xdr:rowOff>
    </xdr:to>
    <xdr:sp macro="" textlink="">
      <xdr:nvSpPr>
        <xdr:cNvPr id="4" name="TextBox 50">
          <a:hlinkClick xmlns:r="http://schemas.openxmlformats.org/officeDocument/2006/relationships" r:id="rId2"/>
          <a:extLst>
            <a:ext uri="{FF2B5EF4-FFF2-40B4-BE49-F238E27FC236}">
              <a16:creationId xmlns:a16="http://schemas.microsoft.com/office/drawing/2014/main" id="{81A37A3C-C959-4723-A6C0-3BED3794F04D}"/>
            </a:ext>
          </a:extLst>
        </xdr:cNvPr>
        <xdr:cNvSpPr txBox="1"/>
      </xdr:nvSpPr>
      <xdr:spPr>
        <a:xfrm>
          <a:off x="0" y="1501913"/>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117053</xdr:rowOff>
    </xdr:from>
    <xdr:to>
      <xdr:col>0</xdr:col>
      <xdr:colOff>1383144</xdr:colOff>
      <xdr:row>10</xdr:row>
      <xdr:rowOff>197235</xdr:rowOff>
    </xdr:to>
    <xdr:sp macro="" textlink="">
      <xdr:nvSpPr>
        <xdr:cNvPr id="5" name="TextBox 51">
          <a:hlinkClick xmlns:r="http://schemas.openxmlformats.org/officeDocument/2006/relationships" r:id="rId3"/>
          <a:extLst>
            <a:ext uri="{FF2B5EF4-FFF2-40B4-BE49-F238E27FC236}">
              <a16:creationId xmlns:a16="http://schemas.microsoft.com/office/drawing/2014/main" id="{1B3852BD-957B-4812-AA76-DBD94F992AD8}"/>
            </a:ext>
          </a:extLst>
        </xdr:cNvPr>
        <xdr:cNvSpPr txBox="1"/>
      </xdr:nvSpPr>
      <xdr:spPr>
        <a:xfrm>
          <a:off x="0" y="182578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38561</xdr:rowOff>
    </xdr:from>
    <xdr:to>
      <xdr:col>0</xdr:col>
      <xdr:colOff>1385454</xdr:colOff>
      <xdr:row>12</xdr:row>
      <xdr:rowOff>118743</xdr:rowOff>
    </xdr:to>
    <xdr:sp macro="" textlink="">
      <xdr:nvSpPr>
        <xdr:cNvPr id="6" name="TextBox 52">
          <a:hlinkClick xmlns:r="http://schemas.openxmlformats.org/officeDocument/2006/relationships" r:id="rId4"/>
          <a:extLst>
            <a:ext uri="{FF2B5EF4-FFF2-40B4-BE49-F238E27FC236}">
              <a16:creationId xmlns:a16="http://schemas.microsoft.com/office/drawing/2014/main" id="{FE0587CE-745B-49A7-BD6B-585D963A0806}"/>
            </a:ext>
          </a:extLst>
        </xdr:cNvPr>
        <xdr:cNvSpPr txBox="1"/>
      </xdr:nvSpPr>
      <xdr:spPr>
        <a:xfrm>
          <a:off x="0" y="2162925"/>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23</xdr:row>
      <xdr:rowOff>29636</xdr:rowOff>
    </xdr:from>
    <xdr:to>
      <xdr:col>0</xdr:col>
      <xdr:colOff>1385454</xdr:colOff>
      <xdr:row>24</xdr:row>
      <xdr:rowOff>138682</xdr:rowOff>
    </xdr:to>
    <xdr:sp macro="" textlink="">
      <xdr:nvSpPr>
        <xdr:cNvPr id="7" name="TextBox 53">
          <a:hlinkClick xmlns:r="http://schemas.openxmlformats.org/officeDocument/2006/relationships" r:id="rId5"/>
          <a:extLst>
            <a:ext uri="{FF2B5EF4-FFF2-40B4-BE49-F238E27FC236}">
              <a16:creationId xmlns:a16="http://schemas.microsoft.com/office/drawing/2014/main" id="{855D0BF5-6D48-4F1C-9531-D1A9E11A1378}"/>
            </a:ext>
          </a:extLst>
        </xdr:cNvPr>
        <xdr:cNvSpPr txBox="1"/>
      </xdr:nvSpPr>
      <xdr:spPr>
        <a:xfrm>
          <a:off x="0" y="462472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24</xdr:row>
      <xdr:rowOff>169226</xdr:rowOff>
    </xdr:from>
    <xdr:to>
      <xdr:col>0</xdr:col>
      <xdr:colOff>1385454</xdr:colOff>
      <xdr:row>26</xdr:row>
      <xdr:rowOff>105089</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E05761B-6E1D-436D-B271-90A19A55AE51}"/>
            </a:ext>
          </a:extLst>
        </xdr:cNvPr>
        <xdr:cNvSpPr txBox="1"/>
      </xdr:nvSpPr>
      <xdr:spPr>
        <a:xfrm>
          <a:off x="0" y="494327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135184</xdr:rowOff>
    </xdr:from>
    <xdr:to>
      <xdr:col>0</xdr:col>
      <xdr:colOff>1385454</xdr:colOff>
      <xdr:row>6</xdr:row>
      <xdr:rowOff>47956</xdr:rowOff>
    </xdr:to>
    <xdr:sp macro="" textlink="">
      <xdr:nvSpPr>
        <xdr:cNvPr id="9" name="TextBox 55">
          <a:hlinkClick xmlns:r="http://schemas.openxmlformats.org/officeDocument/2006/relationships" r:id="rId7"/>
          <a:extLst>
            <a:ext uri="{FF2B5EF4-FFF2-40B4-BE49-F238E27FC236}">
              <a16:creationId xmlns:a16="http://schemas.microsoft.com/office/drawing/2014/main" id="{1024F497-288D-4F4B-8569-B5DBBE094CDC}"/>
            </a:ext>
          </a:extLst>
        </xdr:cNvPr>
        <xdr:cNvSpPr txBox="1"/>
      </xdr:nvSpPr>
      <xdr:spPr>
        <a:xfrm>
          <a:off x="0" y="845229"/>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192307</xdr:rowOff>
    </xdr:from>
    <xdr:to>
      <xdr:col>0</xdr:col>
      <xdr:colOff>1385455</xdr:colOff>
      <xdr:row>14</xdr:row>
      <xdr:rowOff>99307</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C27B023B-B649-43FE-8F50-565E1D68B9AC}"/>
            </a:ext>
          </a:extLst>
        </xdr:cNvPr>
        <xdr:cNvSpPr txBox="1"/>
      </xdr:nvSpPr>
      <xdr:spPr>
        <a:xfrm>
          <a:off x="0" y="2524489"/>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26</xdr:row>
      <xdr:rowOff>124085</xdr:rowOff>
    </xdr:from>
    <xdr:to>
      <xdr:col>0</xdr:col>
      <xdr:colOff>1385454</xdr:colOff>
      <xdr:row>28</xdr:row>
      <xdr:rowOff>140767</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CB7EFBC0-50C9-4AD2-B8AC-BEAD42CE89B9}"/>
            </a:ext>
          </a:extLst>
        </xdr:cNvPr>
        <xdr:cNvSpPr txBox="1"/>
      </xdr:nvSpPr>
      <xdr:spPr>
        <a:xfrm>
          <a:off x="0" y="525026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95475</xdr:rowOff>
    </xdr:from>
    <xdr:to>
      <xdr:col>1</xdr:col>
      <xdr:colOff>11546</xdr:colOff>
      <xdr:row>23</xdr:row>
      <xdr:rowOff>5773</xdr:rowOff>
    </xdr:to>
    <xdr:sp macro="" textlink="">
      <xdr:nvSpPr>
        <xdr:cNvPr id="13" name="Rectangle 59">
          <a:extLst>
            <a:ext uri="{FF2B5EF4-FFF2-40B4-BE49-F238E27FC236}">
              <a16:creationId xmlns:a16="http://schemas.microsoft.com/office/drawing/2014/main" id="{219CE4AE-0A56-4F41-9252-363DF3C0E19F}"/>
            </a:ext>
          </a:extLst>
        </xdr:cNvPr>
        <xdr:cNvSpPr/>
      </xdr:nvSpPr>
      <xdr:spPr>
        <a:xfrm>
          <a:off x="0" y="2808657"/>
          <a:ext cx="1402773" cy="1792207"/>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14</xdr:row>
      <xdr:rowOff>163492</xdr:rowOff>
    </xdr:from>
    <xdr:to>
      <xdr:col>0</xdr:col>
      <xdr:colOff>1386000</xdr:colOff>
      <xdr:row>16</xdr:row>
      <xdr:rowOff>180174</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8EC0A3DB-4204-4C47-AD56-CE14D2EABD21}"/>
            </a:ext>
          </a:extLst>
        </xdr:cNvPr>
        <xdr:cNvSpPr txBox="1"/>
      </xdr:nvSpPr>
      <xdr:spPr>
        <a:xfrm>
          <a:off x="0" y="287667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t"/>
        <a:lstStyle/>
        <a:p>
          <a:pPr algn="l"/>
          <a:r>
            <a:rPr lang="en-US" sz="800" b="1">
              <a:solidFill>
                <a:schemeClr val="tx1"/>
              </a:solidFill>
              <a:latin typeface="Maersk Text" panose="00000500000000000000" pitchFamily="2" charset="0"/>
            </a:rPr>
            <a:t>Corporate governance</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16</xdr:row>
      <xdr:rowOff>160200</xdr:rowOff>
    </xdr:from>
    <xdr:to>
      <xdr:col>0</xdr:col>
      <xdr:colOff>1385817</xdr:colOff>
      <xdr:row>17</xdr:row>
      <xdr:rowOff>90291</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4EBA586E-BA8B-4105-B529-47431948F207}"/>
            </a:ext>
          </a:extLst>
        </xdr:cNvPr>
        <xdr:cNvSpPr txBox="1"/>
      </xdr:nvSpPr>
      <xdr:spPr>
        <a:xfrm>
          <a:off x="0" y="3144700"/>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77937</xdr:rowOff>
    </xdr:from>
    <xdr:to>
      <xdr:col>0</xdr:col>
      <xdr:colOff>1385817</xdr:colOff>
      <xdr:row>19</xdr:row>
      <xdr:rowOff>8028</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7328C8A8-AAFB-47DF-8372-3447E17D7746}"/>
            </a:ext>
          </a:extLst>
        </xdr:cNvPr>
        <xdr:cNvSpPr txBox="1"/>
      </xdr:nvSpPr>
      <xdr:spPr>
        <a:xfrm>
          <a:off x="0" y="3420346"/>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a:t>
          </a:r>
          <a:r>
            <a:rPr lang="en-US" sz="800" b="0" baseline="0">
              <a:solidFill>
                <a:srgbClr val="5F7170"/>
              </a:solidFill>
              <a:latin typeface="Maersk Text" panose="00000500000000000000" pitchFamily="2" charset="0"/>
            </a:rPr>
            <a:t> 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178749</xdr:rowOff>
    </xdr:from>
    <xdr:to>
      <xdr:col>0</xdr:col>
      <xdr:colOff>1385817</xdr:colOff>
      <xdr:row>19</xdr:row>
      <xdr:rowOff>287795</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7E88BBB7-4FE6-438D-B75A-5922146CC06D}"/>
            </a:ext>
          </a:extLst>
        </xdr:cNvPr>
        <xdr:cNvSpPr txBox="1"/>
      </xdr:nvSpPr>
      <xdr:spPr>
        <a:xfrm>
          <a:off x="0" y="3700113"/>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310821</xdr:rowOff>
    </xdr:from>
    <xdr:to>
      <xdr:col>0</xdr:col>
      <xdr:colOff>1385817</xdr:colOff>
      <xdr:row>21</xdr:row>
      <xdr:rowOff>61957</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7F91C0AB-7010-4FF1-A71D-08B9780C630F}"/>
            </a:ext>
          </a:extLst>
        </xdr:cNvPr>
        <xdr:cNvSpPr txBox="1"/>
      </xdr:nvSpPr>
      <xdr:spPr>
        <a:xfrm>
          <a:off x="0" y="4011139"/>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21</xdr:row>
      <xdr:rowOff>72242</xdr:rowOff>
    </xdr:from>
    <xdr:to>
      <xdr:col>0</xdr:col>
      <xdr:colOff>1385817</xdr:colOff>
      <xdr:row>23</xdr:row>
      <xdr:rowOff>2333</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55605436-FB1D-4C4A-9714-C810F23A5C96}"/>
            </a:ext>
          </a:extLst>
        </xdr:cNvPr>
        <xdr:cNvSpPr txBox="1"/>
      </xdr:nvSpPr>
      <xdr:spPr>
        <a:xfrm>
          <a:off x="0" y="4309424"/>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2" name="Picture 3">
          <a:hlinkClick xmlns:r="http://schemas.openxmlformats.org/officeDocument/2006/relationships" r:id="rId7"/>
          <a:extLst>
            <a:ext uri="{FF2B5EF4-FFF2-40B4-BE49-F238E27FC236}">
              <a16:creationId xmlns:a16="http://schemas.microsoft.com/office/drawing/2014/main" id="{03DF65C3-CE48-4514-893E-AC4EED00E2FE}"/>
            </a:ext>
          </a:extLst>
        </xdr:cNvPr>
        <xdr:cNvPicPr>
          <a:picLocks/>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3" name="Rectangle 2">
          <a:extLst>
            <a:ext uri="{FF2B5EF4-FFF2-40B4-BE49-F238E27FC236}">
              <a16:creationId xmlns:a16="http://schemas.microsoft.com/office/drawing/2014/main" id="{BE01EED5-648E-446D-A6E0-BE26D998EC18}"/>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4</xdr:row>
      <xdr:rowOff>487722</xdr:rowOff>
    </xdr:from>
    <xdr:to>
      <xdr:col>0</xdr:col>
      <xdr:colOff>1379104</xdr:colOff>
      <xdr:row>6</xdr:row>
      <xdr:rowOff>31617</xdr:rowOff>
    </xdr:to>
    <xdr:sp macro="" textlink="">
      <xdr:nvSpPr>
        <xdr:cNvPr id="3" name="TextBox 49">
          <a:hlinkClick xmlns:r="http://schemas.openxmlformats.org/officeDocument/2006/relationships" r:id="rId1"/>
          <a:extLst>
            <a:ext uri="{FF2B5EF4-FFF2-40B4-BE49-F238E27FC236}">
              <a16:creationId xmlns:a16="http://schemas.microsoft.com/office/drawing/2014/main" id="{1791DEC9-5538-477B-89C0-06B09AFB4EAE}"/>
            </a:ext>
          </a:extLst>
        </xdr:cNvPr>
        <xdr:cNvSpPr txBox="1"/>
      </xdr:nvSpPr>
      <xdr:spPr>
        <a:xfrm>
          <a:off x="0" y="120094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81532</xdr:rowOff>
    </xdr:from>
    <xdr:to>
      <xdr:col>0</xdr:col>
      <xdr:colOff>1379104</xdr:colOff>
      <xdr:row>6</xdr:row>
      <xdr:rowOff>366357</xdr:rowOff>
    </xdr:to>
    <xdr:sp macro="" textlink="">
      <xdr:nvSpPr>
        <xdr:cNvPr id="4" name="TextBox 50">
          <a:hlinkClick xmlns:r="http://schemas.openxmlformats.org/officeDocument/2006/relationships" r:id="rId2"/>
          <a:extLst>
            <a:ext uri="{FF2B5EF4-FFF2-40B4-BE49-F238E27FC236}">
              <a16:creationId xmlns:a16="http://schemas.microsoft.com/office/drawing/2014/main" id="{0381DF34-8327-4391-80F7-34263B401B39}"/>
            </a:ext>
          </a:extLst>
        </xdr:cNvPr>
        <xdr:cNvSpPr txBox="1"/>
      </xdr:nvSpPr>
      <xdr:spPr>
        <a:xfrm>
          <a:off x="0" y="153885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434168</xdr:rowOff>
    </xdr:from>
    <xdr:to>
      <xdr:col>0</xdr:col>
      <xdr:colOff>1385455</xdr:colOff>
      <xdr:row>8</xdr:row>
      <xdr:rowOff>138545</xdr:rowOff>
    </xdr:to>
    <xdr:sp macro="" textlink="">
      <xdr:nvSpPr>
        <xdr:cNvPr id="5" name="TextBox 51">
          <a:hlinkClick xmlns:r="http://schemas.openxmlformats.org/officeDocument/2006/relationships" r:id="rId3"/>
          <a:extLst>
            <a:ext uri="{FF2B5EF4-FFF2-40B4-BE49-F238E27FC236}">
              <a16:creationId xmlns:a16="http://schemas.microsoft.com/office/drawing/2014/main" id="{C4D04335-E1CD-42BF-8E63-DB2A1F3A08E7}"/>
            </a:ext>
          </a:extLst>
        </xdr:cNvPr>
        <xdr:cNvSpPr txBox="1"/>
      </xdr:nvSpPr>
      <xdr:spPr>
        <a:xfrm>
          <a:off x="0" y="188831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22015</xdr:rowOff>
    </xdr:from>
    <xdr:to>
      <xdr:col>0</xdr:col>
      <xdr:colOff>1379104</xdr:colOff>
      <xdr:row>10</xdr:row>
      <xdr:rowOff>105372</xdr:rowOff>
    </xdr:to>
    <xdr:sp macro="" textlink="">
      <xdr:nvSpPr>
        <xdr:cNvPr id="6" name="TextBox 52">
          <a:hlinkClick xmlns:r="http://schemas.openxmlformats.org/officeDocument/2006/relationships" r:id="rId4"/>
          <a:extLst>
            <a:ext uri="{FF2B5EF4-FFF2-40B4-BE49-F238E27FC236}">
              <a16:creationId xmlns:a16="http://schemas.microsoft.com/office/drawing/2014/main" id="{48767EE8-ACC2-4933-AE6B-5C76EAA9A31B}"/>
            </a:ext>
          </a:extLst>
        </xdr:cNvPr>
        <xdr:cNvSpPr txBox="1"/>
      </xdr:nvSpPr>
      <xdr:spPr>
        <a:xfrm>
          <a:off x="0" y="223874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91212</xdr:rowOff>
    </xdr:from>
    <xdr:to>
      <xdr:col>0</xdr:col>
      <xdr:colOff>1385455</xdr:colOff>
      <xdr:row>23</xdr:row>
      <xdr:rowOff>14953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1C25F0A1-DDB0-47DA-892E-74B6B25A0882}"/>
            </a:ext>
          </a:extLst>
        </xdr:cNvPr>
        <xdr:cNvSpPr txBox="1"/>
      </xdr:nvSpPr>
      <xdr:spPr>
        <a:xfrm>
          <a:off x="0" y="470881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23</xdr:row>
      <xdr:rowOff>53385</xdr:rowOff>
    </xdr:from>
    <xdr:to>
      <xdr:col>0</xdr:col>
      <xdr:colOff>1385743</xdr:colOff>
      <xdr:row>24</xdr:row>
      <xdr:rowOff>162431</xdr:rowOff>
    </xdr:to>
    <xdr:sp macro="" textlink="">
      <xdr:nvSpPr>
        <xdr:cNvPr id="8" name="TextBox 54">
          <a:hlinkClick xmlns:r="http://schemas.openxmlformats.org/officeDocument/2006/relationships" r:id="rId6"/>
          <a:extLst>
            <a:ext uri="{FF2B5EF4-FFF2-40B4-BE49-F238E27FC236}">
              <a16:creationId xmlns:a16="http://schemas.microsoft.com/office/drawing/2014/main" id="{3C9EC513-4393-435B-A20A-2DFFB459AE6C}"/>
            </a:ext>
          </a:extLst>
        </xdr:cNvPr>
        <xdr:cNvSpPr txBox="1"/>
      </xdr:nvSpPr>
      <xdr:spPr>
        <a:xfrm>
          <a:off x="0" y="5035249"/>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157793</xdr:rowOff>
    </xdr:from>
    <xdr:to>
      <xdr:col>0</xdr:col>
      <xdr:colOff>1385455</xdr:colOff>
      <xdr:row>4</xdr:row>
      <xdr:rowOff>448968</xdr:rowOff>
    </xdr:to>
    <xdr:sp macro="" textlink="">
      <xdr:nvSpPr>
        <xdr:cNvPr id="9" name="TextBox 55">
          <a:hlinkClick xmlns:r="http://schemas.openxmlformats.org/officeDocument/2006/relationships" r:id="rId7"/>
          <a:extLst>
            <a:ext uri="{FF2B5EF4-FFF2-40B4-BE49-F238E27FC236}">
              <a16:creationId xmlns:a16="http://schemas.microsoft.com/office/drawing/2014/main" id="{C147F57C-2681-4B61-A326-C0AD5501A403}"/>
            </a:ext>
          </a:extLst>
        </xdr:cNvPr>
        <xdr:cNvSpPr txBox="1"/>
      </xdr:nvSpPr>
      <xdr:spPr>
        <a:xfrm>
          <a:off x="0" y="86783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130827</xdr:rowOff>
    </xdr:from>
    <xdr:to>
      <xdr:col>0</xdr:col>
      <xdr:colOff>1383144</xdr:colOff>
      <xdr:row>12</xdr:row>
      <xdr:rowOff>6365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54D1AD20-BB23-4F93-AE54-F44E6B99EECD}"/>
            </a:ext>
          </a:extLst>
        </xdr:cNvPr>
        <xdr:cNvSpPr txBox="1"/>
      </xdr:nvSpPr>
      <xdr:spPr>
        <a:xfrm>
          <a:off x="0" y="2558547"/>
          <a:ext cx="138314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25</xdr:row>
      <xdr:rowOff>27971</xdr:rowOff>
    </xdr:from>
    <xdr:to>
      <xdr:col>0</xdr:col>
      <xdr:colOff>1386000</xdr:colOff>
      <xdr:row>26</xdr:row>
      <xdr:rowOff>133842</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AB8F705F-F061-41E3-B508-FA51A77B7286}"/>
            </a:ext>
          </a:extLst>
        </xdr:cNvPr>
        <xdr:cNvSpPr txBox="1"/>
      </xdr:nvSpPr>
      <xdr:spPr>
        <a:xfrm>
          <a:off x="0" y="536456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12445</xdr:rowOff>
    </xdr:from>
    <xdr:to>
      <xdr:col>1</xdr:col>
      <xdr:colOff>4662</xdr:colOff>
      <xdr:row>21</xdr:row>
      <xdr:rowOff>83415</xdr:rowOff>
    </xdr:to>
    <xdr:sp macro="" textlink="">
      <xdr:nvSpPr>
        <xdr:cNvPr id="13" name="Rectangle 59">
          <a:extLst>
            <a:ext uri="{FF2B5EF4-FFF2-40B4-BE49-F238E27FC236}">
              <a16:creationId xmlns:a16="http://schemas.microsoft.com/office/drawing/2014/main" id="{93DFE087-0FA0-442F-93FD-7895E7F2307B}"/>
            </a:ext>
          </a:extLst>
        </xdr:cNvPr>
        <xdr:cNvSpPr/>
      </xdr:nvSpPr>
      <xdr:spPr>
        <a:xfrm>
          <a:off x="0" y="2855802"/>
          <a:ext cx="1395889" cy="1854743"/>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37456</xdr:rowOff>
    </xdr:from>
    <xdr:to>
      <xdr:col>1</xdr:col>
      <xdr:colOff>940</xdr:colOff>
      <xdr:row>13</xdr:row>
      <xdr:rowOff>123988</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2181F568-3C9A-4AA2-9C33-29626BC2F438}"/>
            </a:ext>
          </a:extLst>
        </xdr:cNvPr>
        <xdr:cNvSpPr txBox="1"/>
      </xdr:nvSpPr>
      <xdr:spPr>
        <a:xfrm>
          <a:off x="0" y="2877638"/>
          <a:ext cx="13985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122679</xdr:rowOff>
    </xdr:from>
    <xdr:to>
      <xdr:col>1</xdr:col>
      <xdr:colOff>4115</xdr:colOff>
      <xdr:row>14</xdr:row>
      <xdr:rowOff>202861</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37382230-9B46-438E-A09A-9570635A18AE}"/>
            </a:ext>
          </a:extLst>
        </xdr:cNvPr>
        <xdr:cNvSpPr txBox="1"/>
      </xdr:nvSpPr>
      <xdr:spPr>
        <a:xfrm>
          <a:off x="0" y="3170679"/>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Business ethics</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14</xdr:row>
      <xdr:rowOff>207726</xdr:rowOff>
    </xdr:from>
    <xdr:to>
      <xdr:col>0</xdr:col>
      <xdr:colOff>1386000</xdr:colOff>
      <xdr:row>16</xdr:row>
      <xdr:rowOff>124251</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94AEDE23-B45C-4969-93EC-349B98F28D1B}"/>
            </a:ext>
          </a:extLst>
        </xdr:cNvPr>
        <xdr:cNvSpPr txBox="1"/>
      </xdr:nvSpPr>
      <xdr:spPr>
        <a:xfrm>
          <a:off x="0" y="346671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a:t>
          </a:r>
          <a:r>
            <a:rPr lang="en-US" sz="800" b="0" baseline="0">
              <a:solidFill>
                <a:srgbClr val="5F7170"/>
              </a:solidFill>
              <a:latin typeface="Maersk Text" panose="00000500000000000000" pitchFamily="2" charset="0"/>
            </a:rPr>
            <a:t> 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136031</xdr:rowOff>
    </xdr:from>
    <xdr:to>
      <xdr:col>0</xdr:col>
      <xdr:colOff>1386000</xdr:colOff>
      <xdr:row>18</xdr:row>
      <xdr:rowOff>155888</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A3FBA917-136F-4BFA-841C-6557CCA7441C}"/>
            </a:ext>
          </a:extLst>
        </xdr:cNvPr>
        <xdr:cNvSpPr txBox="1"/>
      </xdr:nvSpPr>
      <xdr:spPr>
        <a:xfrm>
          <a:off x="0" y="377284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195461</xdr:rowOff>
    </xdr:from>
    <xdr:to>
      <xdr:col>0</xdr:col>
      <xdr:colOff>1386000</xdr:colOff>
      <xdr:row>19</xdr:row>
      <xdr:rowOff>128727</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5E69218C-C2EA-4287-90FE-1D8252F967C3}"/>
            </a:ext>
          </a:extLst>
        </xdr:cNvPr>
        <xdr:cNvSpPr txBox="1"/>
      </xdr:nvSpPr>
      <xdr:spPr>
        <a:xfrm>
          <a:off x="0" y="410042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148158</xdr:rowOff>
    </xdr:from>
    <xdr:to>
      <xdr:col>0</xdr:col>
      <xdr:colOff>1386000</xdr:colOff>
      <xdr:row>21</xdr:row>
      <xdr:rowOff>87773</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E5CCEFC8-EFCD-422E-A4AC-98A46247C1CB}"/>
            </a:ext>
          </a:extLst>
        </xdr:cNvPr>
        <xdr:cNvSpPr txBox="1"/>
      </xdr:nvSpPr>
      <xdr:spPr>
        <a:xfrm>
          <a:off x="0" y="441737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2" name="Picture 3">
          <a:hlinkClick xmlns:r="http://schemas.openxmlformats.org/officeDocument/2006/relationships" r:id="rId7"/>
          <a:extLst>
            <a:ext uri="{FF2B5EF4-FFF2-40B4-BE49-F238E27FC236}">
              <a16:creationId xmlns:a16="http://schemas.microsoft.com/office/drawing/2014/main" id="{3168344B-9D29-4DF3-88CD-6EF380A46AEE}"/>
            </a:ext>
          </a:extLst>
        </xdr:cNvPr>
        <xdr:cNvPicPr>
          <a:picLocks/>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3" name="Rectangle 2">
          <a:extLst>
            <a:ext uri="{FF2B5EF4-FFF2-40B4-BE49-F238E27FC236}">
              <a16:creationId xmlns:a16="http://schemas.microsoft.com/office/drawing/2014/main" id="{ADCA0B8A-453B-4B53-A3E1-D1042B1AB811}"/>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463691</xdr:colOff>
      <xdr:row>1</xdr:row>
      <xdr:rowOff>85956</xdr:rowOff>
    </xdr:from>
    <xdr:to>
      <xdr:col>0</xdr:col>
      <xdr:colOff>922342</xdr:colOff>
      <xdr:row>4</xdr:row>
      <xdr:rowOff>67196</xdr:rowOff>
    </xdr:to>
    <xdr:pic>
      <xdr:nvPicPr>
        <xdr:cNvPr id="124" name="Picture 3">
          <a:hlinkClick xmlns:r="http://schemas.openxmlformats.org/officeDocument/2006/relationships" r:id="rId1"/>
          <a:extLst>
            <a:ext uri="{FF2B5EF4-FFF2-40B4-BE49-F238E27FC236}">
              <a16:creationId xmlns:a16="http://schemas.microsoft.com/office/drawing/2014/main" id="{2F123A3C-17E8-4678-809F-D836A34C27FC}"/>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772" t="30824" r="69700" b="30279"/>
        <a:stretch/>
      </xdr:blipFill>
      <xdr:spPr>
        <a:xfrm>
          <a:off x="463691" y="259138"/>
          <a:ext cx="458651" cy="489240"/>
        </a:xfrm>
        <a:prstGeom prst="rect">
          <a:avLst/>
        </a:prstGeom>
      </xdr:spPr>
    </xdr:pic>
    <xdr:clientData/>
  </xdr:twoCellAnchor>
  <xdr:twoCellAnchor editAs="absolute">
    <xdr:from>
      <xdr:col>0</xdr:col>
      <xdr:colOff>0</xdr:colOff>
      <xdr:row>5</xdr:row>
      <xdr:rowOff>474826</xdr:rowOff>
    </xdr:from>
    <xdr:to>
      <xdr:col>1</xdr:col>
      <xdr:colOff>1123</xdr:colOff>
      <xdr:row>6</xdr:row>
      <xdr:rowOff>16124</xdr:rowOff>
    </xdr:to>
    <xdr:sp macro="" textlink="">
      <xdr:nvSpPr>
        <xdr:cNvPr id="149" name="TextBox 11">
          <a:hlinkClick xmlns:r="http://schemas.openxmlformats.org/officeDocument/2006/relationships" r:id="rId3"/>
          <a:extLst>
            <a:ext uri="{FF2B5EF4-FFF2-40B4-BE49-F238E27FC236}">
              <a16:creationId xmlns:a16="http://schemas.microsoft.com/office/drawing/2014/main" id="{B0EE904D-DF69-4535-881C-9D2CE0E32C99}"/>
            </a:ext>
          </a:extLst>
        </xdr:cNvPr>
        <xdr:cNvSpPr txBox="1"/>
      </xdr:nvSpPr>
      <xdr:spPr>
        <a:xfrm>
          <a:off x="0" y="1479281"/>
          <a:ext cx="1487311" cy="297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40877</xdr:rowOff>
    </xdr:from>
    <xdr:to>
      <xdr:col>1</xdr:col>
      <xdr:colOff>1123</xdr:colOff>
      <xdr:row>7</xdr:row>
      <xdr:rowOff>130584</xdr:rowOff>
    </xdr:to>
    <xdr:sp macro="" textlink="">
      <xdr:nvSpPr>
        <xdr:cNvPr id="148" name="TextBox 14">
          <a:hlinkClick xmlns:r="http://schemas.openxmlformats.org/officeDocument/2006/relationships" r:id="rId4"/>
          <a:extLst>
            <a:ext uri="{FF2B5EF4-FFF2-40B4-BE49-F238E27FC236}">
              <a16:creationId xmlns:a16="http://schemas.microsoft.com/office/drawing/2014/main" id="{48A5C1F0-F5D2-4736-880E-2DF4A6C874E2}"/>
            </a:ext>
          </a:extLst>
        </xdr:cNvPr>
        <xdr:cNvSpPr txBox="1"/>
      </xdr:nvSpPr>
      <xdr:spPr>
        <a:xfrm>
          <a:off x="0" y="1801559"/>
          <a:ext cx="1487311" cy="297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169770</xdr:rowOff>
    </xdr:from>
    <xdr:to>
      <xdr:col>1</xdr:col>
      <xdr:colOff>1123</xdr:colOff>
      <xdr:row>9</xdr:row>
      <xdr:rowOff>35784</xdr:rowOff>
    </xdr:to>
    <xdr:sp macro="" textlink="">
      <xdr:nvSpPr>
        <xdr:cNvPr id="147" name="TextBox 15">
          <a:hlinkClick xmlns:r="http://schemas.openxmlformats.org/officeDocument/2006/relationships" r:id="rId5"/>
          <a:extLst>
            <a:ext uri="{FF2B5EF4-FFF2-40B4-BE49-F238E27FC236}">
              <a16:creationId xmlns:a16="http://schemas.microsoft.com/office/drawing/2014/main" id="{47247E13-C715-4A16-855B-46F94DC76A9B}"/>
            </a:ext>
          </a:extLst>
        </xdr:cNvPr>
        <xdr:cNvSpPr txBox="1"/>
      </xdr:nvSpPr>
      <xdr:spPr>
        <a:xfrm>
          <a:off x="0" y="2138270"/>
          <a:ext cx="1487311" cy="28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92633</xdr:rowOff>
    </xdr:from>
    <xdr:to>
      <xdr:col>0</xdr:col>
      <xdr:colOff>1389175</xdr:colOff>
      <xdr:row>10</xdr:row>
      <xdr:rowOff>74101</xdr:rowOff>
    </xdr:to>
    <xdr:sp macro="" textlink="">
      <xdr:nvSpPr>
        <xdr:cNvPr id="146" name="TextBox 16">
          <a:hlinkClick xmlns:r="http://schemas.openxmlformats.org/officeDocument/2006/relationships" r:id="rId6"/>
          <a:extLst>
            <a:ext uri="{FF2B5EF4-FFF2-40B4-BE49-F238E27FC236}">
              <a16:creationId xmlns:a16="http://schemas.microsoft.com/office/drawing/2014/main" id="{E7A75B23-6D80-4CCD-86AF-6608769BD8C9}"/>
            </a:ext>
          </a:extLst>
        </xdr:cNvPr>
        <xdr:cNvSpPr txBox="1"/>
      </xdr:nvSpPr>
      <xdr:spPr>
        <a:xfrm>
          <a:off x="0" y="244732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135111</xdr:rowOff>
    </xdr:from>
    <xdr:to>
      <xdr:col>0</xdr:col>
      <xdr:colOff>1389175</xdr:colOff>
      <xdr:row>11</xdr:row>
      <xdr:rowOff>129279</xdr:rowOff>
    </xdr:to>
    <xdr:sp macro="" textlink="">
      <xdr:nvSpPr>
        <xdr:cNvPr id="145" name="TextBox 17">
          <a:hlinkClick xmlns:r="http://schemas.openxmlformats.org/officeDocument/2006/relationships" r:id="rId7"/>
          <a:extLst>
            <a:ext uri="{FF2B5EF4-FFF2-40B4-BE49-F238E27FC236}">
              <a16:creationId xmlns:a16="http://schemas.microsoft.com/office/drawing/2014/main" id="{6C7DDE86-A1E3-43ED-ADA7-7A42B0DFDC4A}"/>
            </a:ext>
          </a:extLst>
        </xdr:cNvPr>
        <xdr:cNvSpPr txBox="1"/>
      </xdr:nvSpPr>
      <xdr:spPr>
        <a:xfrm>
          <a:off x="0" y="279633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14722</xdr:rowOff>
    </xdr:from>
    <xdr:to>
      <xdr:col>0</xdr:col>
      <xdr:colOff>1389175</xdr:colOff>
      <xdr:row>13</xdr:row>
      <xdr:rowOff>54495</xdr:rowOff>
    </xdr:to>
    <xdr:sp macro="" textlink="">
      <xdr:nvSpPr>
        <xdr:cNvPr id="144" name="TextBox 18">
          <a:hlinkClick xmlns:r="http://schemas.openxmlformats.org/officeDocument/2006/relationships" r:id="rId8"/>
          <a:extLst>
            <a:ext uri="{FF2B5EF4-FFF2-40B4-BE49-F238E27FC236}">
              <a16:creationId xmlns:a16="http://schemas.microsoft.com/office/drawing/2014/main" id="{09B9C179-F55F-4D51-8144-C514C3D6FA93}"/>
            </a:ext>
          </a:extLst>
        </xdr:cNvPr>
        <xdr:cNvSpPr txBox="1"/>
      </xdr:nvSpPr>
      <xdr:spPr>
        <a:xfrm>
          <a:off x="0" y="316345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155863</xdr:rowOff>
    </xdr:from>
    <xdr:to>
      <xdr:col>1</xdr:col>
      <xdr:colOff>1123</xdr:colOff>
      <xdr:row>5</xdr:row>
      <xdr:rowOff>150031</xdr:rowOff>
    </xdr:to>
    <xdr:sp macro="" textlink="">
      <xdr:nvSpPr>
        <xdr:cNvPr id="151" name="TextBox 19">
          <a:hlinkClick xmlns:r="http://schemas.openxmlformats.org/officeDocument/2006/relationships" r:id="rId1"/>
          <a:extLst>
            <a:ext uri="{FF2B5EF4-FFF2-40B4-BE49-F238E27FC236}">
              <a16:creationId xmlns:a16="http://schemas.microsoft.com/office/drawing/2014/main" id="{B230CFD1-75A9-49A3-8DFF-42DB6C603D9F}"/>
            </a:ext>
          </a:extLst>
        </xdr:cNvPr>
        <xdr:cNvSpPr txBox="1"/>
      </xdr:nvSpPr>
      <xdr:spPr>
        <a:xfrm>
          <a:off x="0" y="860136"/>
          <a:ext cx="1487311" cy="29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168711</xdr:rowOff>
    </xdr:from>
    <xdr:to>
      <xdr:col>1</xdr:col>
      <xdr:colOff>1123</xdr:colOff>
      <xdr:row>5</xdr:row>
      <xdr:rowOff>456711</xdr:rowOff>
    </xdr:to>
    <xdr:sp macro="" textlink="">
      <xdr:nvSpPr>
        <xdr:cNvPr id="150" name="TextBox 20">
          <a:hlinkClick xmlns:r="http://schemas.openxmlformats.org/officeDocument/2006/relationships" r:id="rId9"/>
          <a:extLst>
            <a:ext uri="{FF2B5EF4-FFF2-40B4-BE49-F238E27FC236}">
              <a16:creationId xmlns:a16="http://schemas.microsoft.com/office/drawing/2014/main" id="{1C2CBC3D-0BE4-414A-8E0C-C0C95F388DB4}"/>
            </a:ext>
          </a:extLst>
        </xdr:cNvPr>
        <xdr:cNvSpPr txBox="1"/>
      </xdr:nvSpPr>
      <xdr:spPr>
        <a:xfrm>
          <a:off x="0" y="1173166"/>
          <a:ext cx="1487311"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Table of content</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13</xdr:row>
      <xdr:rowOff>92826</xdr:rowOff>
    </xdr:from>
    <xdr:to>
      <xdr:col>0</xdr:col>
      <xdr:colOff>1389280</xdr:colOff>
      <xdr:row>14</xdr:row>
      <xdr:rowOff>129423</xdr:rowOff>
    </xdr:to>
    <xdr:sp macro="" textlink="">
      <xdr:nvSpPr>
        <xdr:cNvPr id="143" name="TextBox 21">
          <a:hlinkClick xmlns:r="http://schemas.openxmlformats.org/officeDocument/2006/relationships" r:id="rId10"/>
          <a:extLst>
            <a:ext uri="{FF2B5EF4-FFF2-40B4-BE49-F238E27FC236}">
              <a16:creationId xmlns:a16="http://schemas.microsoft.com/office/drawing/2014/main" id="{757C2FCE-C2D2-4D9B-BD18-2A84EDDDC50C}"/>
            </a:ext>
          </a:extLst>
        </xdr:cNvPr>
        <xdr:cNvSpPr txBox="1"/>
      </xdr:nvSpPr>
      <xdr:spPr>
        <a:xfrm>
          <a:off x="0" y="3483437"/>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0</xdr:row>
      <xdr:rowOff>15875</xdr:rowOff>
    </xdr:from>
    <xdr:to>
      <xdr:col>0</xdr:col>
      <xdr:colOff>1386032</xdr:colOff>
      <xdr:row>1</xdr:row>
      <xdr:rowOff>111125</xdr:rowOff>
    </xdr:to>
    <xdr:sp macro="" textlink="">
      <xdr:nvSpPr>
        <xdr:cNvPr id="152" name="Rectangle 2">
          <a:extLst>
            <a:ext uri="{FF2B5EF4-FFF2-40B4-BE49-F238E27FC236}">
              <a16:creationId xmlns:a16="http://schemas.microsoft.com/office/drawing/2014/main" id="{6F5604D8-2CF8-4DB8-8192-1F50FCA488F0}"/>
            </a:ext>
          </a:extLst>
        </xdr:cNvPr>
        <xdr:cNvSpPr/>
      </xdr:nvSpPr>
      <xdr:spPr>
        <a:xfrm>
          <a:off x="0" y="15875"/>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4</xdr:row>
      <xdr:rowOff>485894</xdr:rowOff>
    </xdr:from>
    <xdr:to>
      <xdr:col>0</xdr:col>
      <xdr:colOff>1379104</xdr:colOff>
      <xdr:row>6</xdr:row>
      <xdr:rowOff>176128</xdr:rowOff>
    </xdr:to>
    <xdr:sp macro="" textlink="">
      <xdr:nvSpPr>
        <xdr:cNvPr id="3" name="TextBox 49">
          <a:hlinkClick xmlns:r="http://schemas.openxmlformats.org/officeDocument/2006/relationships" r:id="rId1"/>
          <a:extLst>
            <a:ext uri="{FF2B5EF4-FFF2-40B4-BE49-F238E27FC236}">
              <a16:creationId xmlns:a16="http://schemas.microsoft.com/office/drawing/2014/main" id="{A5614997-7717-4D09-9D01-377B23A368E7}"/>
            </a:ext>
          </a:extLst>
        </xdr:cNvPr>
        <xdr:cNvSpPr txBox="1"/>
      </xdr:nvSpPr>
      <xdr:spPr>
        <a:xfrm>
          <a:off x="0" y="1192764"/>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239225</xdr:rowOff>
    </xdr:from>
    <xdr:to>
      <xdr:col>0</xdr:col>
      <xdr:colOff>1385455</xdr:colOff>
      <xdr:row>7</xdr:row>
      <xdr:rowOff>34522</xdr:rowOff>
    </xdr:to>
    <xdr:sp macro="" textlink="">
      <xdr:nvSpPr>
        <xdr:cNvPr id="4" name="TextBox 50">
          <a:hlinkClick xmlns:r="http://schemas.openxmlformats.org/officeDocument/2006/relationships" r:id="rId2"/>
          <a:extLst>
            <a:ext uri="{FF2B5EF4-FFF2-40B4-BE49-F238E27FC236}">
              <a16:creationId xmlns:a16="http://schemas.microsoft.com/office/drawing/2014/main" id="{E87881BC-6AF6-42FD-B56B-431DE4F76064}"/>
            </a:ext>
          </a:extLst>
        </xdr:cNvPr>
        <xdr:cNvSpPr txBox="1"/>
      </xdr:nvSpPr>
      <xdr:spPr>
        <a:xfrm>
          <a:off x="0" y="154703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12373</xdr:rowOff>
    </xdr:from>
    <xdr:to>
      <xdr:col>0</xdr:col>
      <xdr:colOff>1385455</xdr:colOff>
      <xdr:row>9</xdr:row>
      <xdr:rowOff>121419</xdr:rowOff>
    </xdr:to>
    <xdr:sp macro="" textlink="">
      <xdr:nvSpPr>
        <xdr:cNvPr id="5" name="TextBox 51">
          <a:hlinkClick xmlns:r="http://schemas.openxmlformats.org/officeDocument/2006/relationships" r:id="rId3"/>
          <a:extLst>
            <a:ext uri="{FF2B5EF4-FFF2-40B4-BE49-F238E27FC236}">
              <a16:creationId xmlns:a16="http://schemas.microsoft.com/office/drawing/2014/main" id="{623DEA7D-12EC-49D1-891C-D6E52ED2BFAF}"/>
            </a:ext>
          </a:extLst>
        </xdr:cNvPr>
        <xdr:cNvSpPr txBox="1"/>
      </xdr:nvSpPr>
      <xdr:spPr>
        <a:xfrm>
          <a:off x="0" y="188591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185670</xdr:rowOff>
    </xdr:from>
    <xdr:to>
      <xdr:col>0</xdr:col>
      <xdr:colOff>1386000</xdr:colOff>
      <xdr:row>11</xdr:row>
      <xdr:rowOff>48508</xdr:rowOff>
    </xdr:to>
    <xdr:sp macro="" textlink="">
      <xdr:nvSpPr>
        <xdr:cNvPr id="6" name="TextBox 52">
          <a:hlinkClick xmlns:r="http://schemas.openxmlformats.org/officeDocument/2006/relationships" r:id="rId4"/>
          <a:extLst>
            <a:ext uri="{FF2B5EF4-FFF2-40B4-BE49-F238E27FC236}">
              <a16:creationId xmlns:a16="http://schemas.microsoft.com/office/drawing/2014/main" id="{74CA2CFC-471B-4567-BB83-B19D0BAC20DF}"/>
            </a:ext>
          </a:extLst>
        </xdr:cNvPr>
        <xdr:cNvSpPr txBox="1"/>
      </xdr:nvSpPr>
      <xdr:spPr>
        <a:xfrm>
          <a:off x="0" y="222863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19</xdr:row>
      <xdr:rowOff>559861</xdr:rowOff>
    </xdr:from>
    <xdr:to>
      <xdr:col>0</xdr:col>
      <xdr:colOff>1379104</xdr:colOff>
      <xdr:row>20</xdr:row>
      <xdr:rowOff>89613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C6BE6AB7-FC46-4944-AEBD-1773D8E9A8F1}"/>
            </a:ext>
          </a:extLst>
        </xdr:cNvPr>
        <xdr:cNvSpPr txBox="1"/>
      </xdr:nvSpPr>
      <xdr:spPr>
        <a:xfrm>
          <a:off x="0" y="466167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111114</xdr:rowOff>
    </xdr:from>
    <xdr:to>
      <xdr:col>0</xdr:col>
      <xdr:colOff>1386000</xdr:colOff>
      <xdr:row>20</xdr:row>
      <xdr:rowOff>395939</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D60D39B-E087-4715-B08D-C90E98B97227}"/>
            </a:ext>
          </a:extLst>
        </xdr:cNvPr>
        <xdr:cNvSpPr txBox="1"/>
      </xdr:nvSpPr>
      <xdr:spPr>
        <a:xfrm>
          <a:off x="0" y="497752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143553</xdr:rowOff>
    </xdr:from>
    <xdr:to>
      <xdr:col>0</xdr:col>
      <xdr:colOff>1379104</xdr:colOff>
      <xdr:row>4</xdr:row>
      <xdr:rowOff>431553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44DF33D4-AD0D-4F74-B33E-1808FBFF1CBE}"/>
            </a:ext>
          </a:extLst>
        </xdr:cNvPr>
        <xdr:cNvSpPr txBox="1"/>
      </xdr:nvSpPr>
      <xdr:spPr>
        <a:xfrm>
          <a:off x="0" y="856773"/>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95326</xdr:rowOff>
    </xdr:from>
    <xdr:to>
      <xdr:col>0</xdr:col>
      <xdr:colOff>1386000</xdr:colOff>
      <xdr:row>12</xdr:row>
      <xdr:rowOff>172333</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B943C332-8DBA-44BE-8D2F-ED57B89187F6}"/>
            </a:ext>
          </a:extLst>
        </xdr:cNvPr>
        <xdr:cNvSpPr txBox="1"/>
      </xdr:nvSpPr>
      <xdr:spPr>
        <a:xfrm>
          <a:off x="0" y="2557106"/>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20</xdr:row>
      <xdr:rowOff>430746</xdr:rowOff>
    </xdr:from>
    <xdr:to>
      <xdr:col>0</xdr:col>
      <xdr:colOff>1379104</xdr:colOff>
      <xdr:row>21</xdr:row>
      <xdr:rowOff>99910</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9BFB5DD3-9B5E-4C0E-B361-B52F91884822}"/>
            </a:ext>
          </a:extLst>
        </xdr:cNvPr>
        <xdr:cNvSpPr txBox="1"/>
      </xdr:nvSpPr>
      <xdr:spPr>
        <a:xfrm>
          <a:off x="0" y="5290805"/>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179661</xdr:rowOff>
    </xdr:from>
    <xdr:to>
      <xdr:col>1</xdr:col>
      <xdr:colOff>5720</xdr:colOff>
      <xdr:row>19</xdr:row>
      <xdr:rowOff>551007</xdr:rowOff>
    </xdr:to>
    <xdr:sp macro="" textlink="">
      <xdr:nvSpPr>
        <xdr:cNvPr id="13" name="Rectangle 59">
          <a:extLst>
            <a:ext uri="{FF2B5EF4-FFF2-40B4-BE49-F238E27FC236}">
              <a16:creationId xmlns:a16="http://schemas.microsoft.com/office/drawing/2014/main" id="{BAFAC7ED-E1B1-4E54-9871-E9C497002CBA}"/>
            </a:ext>
          </a:extLst>
        </xdr:cNvPr>
        <xdr:cNvSpPr/>
      </xdr:nvSpPr>
      <xdr:spPr>
        <a:xfrm>
          <a:off x="0" y="2852434"/>
          <a:ext cx="1396369" cy="1800384"/>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179753</xdr:rowOff>
    </xdr:from>
    <xdr:to>
      <xdr:col>1</xdr:col>
      <xdr:colOff>1998</xdr:colOff>
      <xdr:row>14</xdr:row>
      <xdr:rowOff>55292</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A4C7967A-A674-42CF-99F9-A3FD85D346F5}"/>
            </a:ext>
          </a:extLst>
        </xdr:cNvPr>
        <xdr:cNvSpPr txBox="1"/>
      </xdr:nvSpPr>
      <xdr:spPr>
        <a:xfrm>
          <a:off x="0" y="2858876"/>
          <a:ext cx="139322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51963</xdr:rowOff>
    </xdr:from>
    <xdr:to>
      <xdr:col>0</xdr:col>
      <xdr:colOff>1378312</xdr:colOff>
      <xdr:row>15</xdr:row>
      <xdr:rowOff>132145</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DDB09466-5C44-4534-A8C2-E0CA96ACDEF5}"/>
            </a:ext>
          </a:extLst>
        </xdr:cNvPr>
        <xdr:cNvSpPr txBox="1"/>
      </xdr:nvSpPr>
      <xdr:spPr>
        <a:xfrm>
          <a:off x="0" y="3140372"/>
          <a:ext cx="138466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155099</xdr:rowOff>
    </xdr:from>
    <xdr:to>
      <xdr:col>0</xdr:col>
      <xdr:colOff>1385455</xdr:colOff>
      <xdr:row>17</xdr:row>
      <xdr:rowOff>62099</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993B97D9-7E91-462F-AB11-68C38C0E7552}"/>
            </a:ext>
          </a:extLst>
        </xdr:cNvPr>
        <xdr:cNvSpPr txBox="1"/>
      </xdr:nvSpPr>
      <xdr:spPr>
        <a:xfrm>
          <a:off x="0" y="345132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Sustainable</a:t>
          </a:r>
          <a:r>
            <a:rPr lang="en-US" sz="800" b="1" baseline="0">
              <a:solidFill>
                <a:schemeClr val="tx1"/>
              </a:solidFill>
              <a:latin typeface="Maersk Text" panose="00000500000000000000" pitchFamily="2" charset="0"/>
            </a:rPr>
            <a:t> procurement</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18</xdr:row>
      <xdr:rowOff>20383</xdr:rowOff>
    </xdr:from>
    <xdr:to>
      <xdr:col>0</xdr:col>
      <xdr:colOff>1386000</xdr:colOff>
      <xdr:row>18</xdr:row>
      <xdr:rowOff>308383</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5361C280-F685-463F-A8DF-1E808DA3AD79}"/>
            </a:ext>
          </a:extLst>
        </xdr:cNvPr>
        <xdr:cNvSpPr txBox="1"/>
      </xdr:nvSpPr>
      <xdr:spPr>
        <a:xfrm>
          <a:off x="0" y="375793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313321</xdr:rowOff>
    </xdr:from>
    <xdr:to>
      <xdr:col>0</xdr:col>
      <xdr:colOff>1381487</xdr:colOff>
      <xdr:row>19</xdr:row>
      <xdr:rowOff>237062</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5C2B83E8-42EA-419C-8260-CBCF10E6BDB3}"/>
            </a:ext>
          </a:extLst>
        </xdr:cNvPr>
        <xdr:cNvSpPr txBox="1"/>
      </xdr:nvSpPr>
      <xdr:spPr>
        <a:xfrm>
          <a:off x="0" y="4050873"/>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261012</xdr:rowOff>
    </xdr:from>
    <xdr:to>
      <xdr:col>0</xdr:col>
      <xdr:colOff>1381487</xdr:colOff>
      <xdr:row>19</xdr:row>
      <xdr:rowOff>549012</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4FE9541A-2E42-4EA3-AED1-0C80EEF2170E}"/>
            </a:ext>
          </a:extLst>
        </xdr:cNvPr>
        <xdr:cNvSpPr txBox="1"/>
      </xdr:nvSpPr>
      <xdr:spPr>
        <a:xfrm>
          <a:off x="0" y="4359648"/>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2" name="Picture 3">
          <a:hlinkClick xmlns:r="http://schemas.openxmlformats.org/officeDocument/2006/relationships" r:id="rId7"/>
          <a:extLst>
            <a:ext uri="{FF2B5EF4-FFF2-40B4-BE49-F238E27FC236}">
              <a16:creationId xmlns:a16="http://schemas.microsoft.com/office/drawing/2014/main" id="{FD2FA72F-5FCC-4799-B2F2-ABCA54E8FA9A}"/>
            </a:ext>
          </a:extLst>
        </xdr:cNvPr>
        <xdr:cNvPicPr>
          <a:picLocks/>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3" name="Rectangle 2">
          <a:extLst>
            <a:ext uri="{FF2B5EF4-FFF2-40B4-BE49-F238E27FC236}">
              <a16:creationId xmlns:a16="http://schemas.microsoft.com/office/drawing/2014/main" id="{B9F4382C-C01B-4C40-836E-72E2CB66E2D5}"/>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4</xdr:row>
      <xdr:rowOff>431054</xdr:rowOff>
    </xdr:from>
    <xdr:to>
      <xdr:col>0</xdr:col>
      <xdr:colOff>1386000</xdr:colOff>
      <xdr:row>6</xdr:row>
      <xdr:rowOff>67313</xdr:rowOff>
    </xdr:to>
    <xdr:sp macro="" textlink="">
      <xdr:nvSpPr>
        <xdr:cNvPr id="3" name="TextBox 49">
          <a:hlinkClick xmlns:r="http://schemas.openxmlformats.org/officeDocument/2006/relationships" r:id="rId1"/>
          <a:extLst>
            <a:ext uri="{FF2B5EF4-FFF2-40B4-BE49-F238E27FC236}">
              <a16:creationId xmlns:a16="http://schemas.microsoft.com/office/drawing/2014/main" id="{E8632D62-E798-4272-88E3-BAD75D4AFE30}"/>
            </a:ext>
          </a:extLst>
        </xdr:cNvPr>
        <xdr:cNvSpPr txBox="1"/>
      </xdr:nvSpPr>
      <xdr:spPr>
        <a:xfrm>
          <a:off x="0" y="114427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105489</xdr:rowOff>
    </xdr:from>
    <xdr:to>
      <xdr:col>0</xdr:col>
      <xdr:colOff>1386000</xdr:colOff>
      <xdr:row>6</xdr:row>
      <xdr:rowOff>393489</xdr:rowOff>
    </xdr:to>
    <xdr:sp macro="" textlink="">
      <xdr:nvSpPr>
        <xdr:cNvPr id="4" name="TextBox 50">
          <a:hlinkClick xmlns:r="http://schemas.openxmlformats.org/officeDocument/2006/relationships" r:id="rId2"/>
          <a:extLst>
            <a:ext uri="{FF2B5EF4-FFF2-40B4-BE49-F238E27FC236}">
              <a16:creationId xmlns:a16="http://schemas.microsoft.com/office/drawing/2014/main" id="{E43A5098-F331-4DE7-A4AE-5B2E83B5014C}"/>
            </a:ext>
          </a:extLst>
        </xdr:cNvPr>
        <xdr:cNvSpPr txBox="1"/>
      </xdr:nvSpPr>
      <xdr:spPr>
        <a:xfrm>
          <a:off x="0" y="147045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444366</xdr:rowOff>
    </xdr:from>
    <xdr:to>
      <xdr:col>0</xdr:col>
      <xdr:colOff>1379104</xdr:colOff>
      <xdr:row>8</xdr:row>
      <xdr:rowOff>137775</xdr:rowOff>
    </xdr:to>
    <xdr:sp macro="" textlink="">
      <xdr:nvSpPr>
        <xdr:cNvPr id="5" name="TextBox 51">
          <a:hlinkClick xmlns:r="http://schemas.openxmlformats.org/officeDocument/2006/relationships" r:id="rId3"/>
          <a:extLst>
            <a:ext uri="{FF2B5EF4-FFF2-40B4-BE49-F238E27FC236}">
              <a16:creationId xmlns:a16="http://schemas.microsoft.com/office/drawing/2014/main" id="{4FB07513-8EDF-4209-914B-6DD2B3913E00}"/>
            </a:ext>
          </a:extLst>
        </xdr:cNvPr>
        <xdr:cNvSpPr txBox="1"/>
      </xdr:nvSpPr>
      <xdr:spPr>
        <a:xfrm>
          <a:off x="0" y="180932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22109</xdr:rowOff>
    </xdr:from>
    <xdr:to>
      <xdr:col>0</xdr:col>
      <xdr:colOff>1379104</xdr:colOff>
      <xdr:row>10</xdr:row>
      <xdr:rowOff>105466</xdr:rowOff>
    </xdr:to>
    <xdr:sp macro="" textlink="">
      <xdr:nvSpPr>
        <xdr:cNvPr id="6" name="TextBox 52">
          <a:hlinkClick xmlns:r="http://schemas.openxmlformats.org/officeDocument/2006/relationships" r:id="rId4"/>
          <a:extLst>
            <a:ext uri="{FF2B5EF4-FFF2-40B4-BE49-F238E27FC236}">
              <a16:creationId xmlns:a16="http://schemas.microsoft.com/office/drawing/2014/main" id="{75C9D572-FC2B-47B9-BB10-A3873CB545E4}"/>
            </a:ext>
          </a:extLst>
        </xdr:cNvPr>
        <xdr:cNvSpPr txBox="1"/>
      </xdr:nvSpPr>
      <xdr:spPr>
        <a:xfrm>
          <a:off x="0" y="216379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268914</xdr:rowOff>
    </xdr:from>
    <xdr:to>
      <xdr:col>0</xdr:col>
      <xdr:colOff>1386000</xdr:colOff>
      <xdr:row>21</xdr:row>
      <xdr:rowOff>155998</xdr:rowOff>
    </xdr:to>
    <xdr:sp macro="" textlink="">
      <xdr:nvSpPr>
        <xdr:cNvPr id="7" name="TextBox 53">
          <a:hlinkClick xmlns:r="http://schemas.openxmlformats.org/officeDocument/2006/relationships" r:id="rId5"/>
          <a:extLst>
            <a:ext uri="{FF2B5EF4-FFF2-40B4-BE49-F238E27FC236}">
              <a16:creationId xmlns:a16="http://schemas.microsoft.com/office/drawing/2014/main" id="{A6608735-8DC7-4A21-AC06-7A464270DAF1}"/>
            </a:ext>
          </a:extLst>
        </xdr:cNvPr>
        <xdr:cNvSpPr txBox="1"/>
      </xdr:nvSpPr>
      <xdr:spPr>
        <a:xfrm>
          <a:off x="0" y="458691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22</xdr:row>
      <xdr:rowOff>6435</xdr:rowOff>
    </xdr:from>
    <xdr:to>
      <xdr:col>0</xdr:col>
      <xdr:colOff>1383144</xdr:colOff>
      <xdr:row>23</xdr:row>
      <xdr:rowOff>120521</xdr:rowOff>
    </xdr:to>
    <xdr:sp macro="" textlink="">
      <xdr:nvSpPr>
        <xdr:cNvPr id="8" name="TextBox 54">
          <a:hlinkClick xmlns:r="http://schemas.openxmlformats.org/officeDocument/2006/relationships" r:id="rId6"/>
          <a:extLst>
            <a:ext uri="{FF2B5EF4-FFF2-40B4-BE49-F238E27FC236}">
              <a16:creationId xmlns:a16="http://schemas.microsoft.com/office/drawing/2014/main" id="{CE73E90E-150C-4497-8692-7B76289FF966}"/>
            </a:ext>
          </a:extLst>
        </xdr:cNvPr>
        <xdr:cNvSpPr txBox="1"/>
      </xdr:nvSpPr>
      <xdr:spPr>
        <a:xfrm>
          <a:off x="0" y="4908058"/>
          <a:ext cx="1383144" cy="2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138358</xdr:rowOff>
    </xdr:from>
    <xdr:to>
      <xdr:col>0</xdr:col>
      <xdr:colOff>1385455</xdr:colOff>
      <xdr:row>4</xdr:row>
      <xdr:rowOff>423183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6B116C95-C6B0-43C9-9D39-83CD88E26063}"/>
            </a:ext>
          </a:extLst>
        </xdr:cNvPr>
        <xdr:cNvSpPr txBox="1"/>
      </xdr:nvSpPr>
      <xdr:spPr>
        <a:xfrm>
          <a:off x="0" y="84522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132270</xdr:rowOff>
    </xdr:from>
    <xdr:to>
      <xdr:col>0</xdr:col>
      <xdr:colOff>1385455</xdr:colOff>
      <xdr:row>12</xdr:row>
      <xdr:rowOff>7809</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B1E23F63-757B-44F8-9E4D-73AE67D7109A}"/>
            </a:ext>
          </a:extLst>
        </xdr:cNvPr>
        <xdr:cNvSpPr txBox="1"/>
      </xdr:nvSpPr>
      <xdr:spPr>
        <a:xfrm>
          <a:off x="0" y="2484945"/>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23</xdr:row>
      <xdr:rowOff>172575</xdr:rowOff>
    </xdr:from>
    <xdr:to>
      <xdr:col>0</xdr:col>
      <xdr:colOff>1385910</xdr:colOff>
      <xdr:row>24</xdr:row>
      <xdr:rowOff>27043</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85134C5A-100A-4309-BC22-1074B2FA3EBF}"/>
            </a:ext>
          </a:extLst>
        </xdr:cNvPr>
        <xdr:cNvSpPr txBox="1"/>
      </xdr:nvSpPr>
      <xdr:spPr>
        <a:xfrm>
          <a:off x="0" y="5246802"/>
          <a:ext cx="138591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12</xdr:row>
      <xdr:rowOff>3978</xdr:rowOff>
    </xdr:from>
    <xdr:to>
      <xdr:col>1</xdr:col>
      <xdr:colOff>7259</xdr:colOff>
      <xdr:row>20</xdr:row>
      <xdr:rowOff>254000</xdr:rowOff>
    </xdr:to>
    <xdr:sp macro="" textlink="">
      <xdr:nvSpPr>
        <xdr:cNvPr id="13" name="Rectangle 59">
          <a:extLst>
            <a:ext uri="{FF2B5EF4-FFF2-40B4-BE49-F238E27FC236}">
              <a16:creationId xmlns:a16="http://schemas.microsoft.com/office/drawing/2014/main" id="{5D17E4FD-2E07-4AF1-B0E0-4FABF24B3541}"/>
            </a:ext>
          </a:extLst>
        </xdr:cNvPr>
        <xdr:cNvSpPr/>
      </xdr:nvSpPr>
      <xdr:spPr>
        <a:xfrm>
          <a:off x="0" y="2769114"/>
          <a:ext cx="1392714" cy="180288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18020</xdr:rowOff>
    </xdr:from>
    <xdr:to>
      <xdr:col>0</xdr:col>
      <xdr:colOff>1386000</xdr:colOff>
      <xdr:row>13</xdr:row>
      <xdr:rowOff>123890</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5AD6782F-A676-4A63-9161-F6299949F317}"/>
            </a:ext>
          </a:extLst>
        </xdr:cNvPr>
        <xdr:cNvSpPr txBox="1"/>
      </xdr:nvSpPr>
      <xdr:spPr>
        <a:xfrm>
          <a:off x="0" y="278315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130472</xdr:rowOff>
    </xdr:from>
    <xdr:to>
      <xdr:col>0</xdr:col>
      <xdr:colOff>1385817</xdr:colOff>
      <xdr:row>15</xdr:row>
      <xdr:rowOff>40647</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59C9268C-B36C-4BB0-9415-5EA9F589CF78}"/>
            </a:ext>
          </a:extLst>
        </xdr:cNvPr>
        <xdr:cNvSpPr txBox="1"/>
      </xdr:nvSpPr>
      <xdr:spPr>
        <a:xfrm>
          <a:off x="0" y="3077738"/>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70717</xdr:rowOff>
    </xdr:from>
    <xdr:to>
      <xdr:col>0</xdr:col>
      <xdr:colOff>1385817</xdr:colOff>
      <xdr:row>17</xdr:row>
      <xdr:rowOff>84224</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55825BEB-37D9-4097-A29A-B57CC95CBDFA}"/>
            </a:ext>
          </a:extLst>
        </xdr:cNvPr>
        <xdr:cNvSpPr txBox="1"/>
      </xdr:nvSpPr>
      <xdr:spPr>
        <a:xfrm>
          <a:off x="0" y="3398983"/>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 </a:t>
          </a:r>
          <a:r>
            <a:rPr lang="en-US" sz="800" b="0" baseline="0">
              <a:solidFill>
                <a:srgbClr val="5F7170"/>
              </a:solidFill>
              <a:latin typeface="Maersk Text" panose="00000500000000000000" pitchFamily="2" charset="0"/>
            </a:rPr>
            <a:t>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103702</xdr:rowOff>
    </xdr:from>
    <xdr:to>
      <xdr:col>0</xdr:col>
      <xdr:colOff>1385817</xdr:colOff>
      <xdr:row>18</xdr:row>
      <xdr:rowOff>40143</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F3601DCE-C55F-4CF9-A09E-5119AA474126}"/>
            </a:ext>
          </a:extLst>
        </xdr:cNvPr>
        <xdr:cNvSpPr txBox="1"/>
      </xdr:nvSpPr>
      <xdr:spPr>
        <a:xfrm>
          <a:off x="0" y="3706461"/>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Responsible tax</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18</xdr:row>
      <xdr:rowOff>51048</xdr:rowOff>
    </xdr:from>
    <xdr:to>
      <xdr:col>0</xdr:col>
      <xdr:colOff>1385817</xdr:colOff>
      <xdr:row>19</xdr:row>
      <xdr:rowOff>145373</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E540AD2A-0A0A-4804-B8A5-C1E579E3A4F6}"/>
            </a:ext>
          </a:extLst>
        </xdr:cNvPr>
        <xdr:cNvSpPr txBox="1"/>
      </xdr:nvSpPr>
      <xdr:spPr>
        <a:xfrm>
          <a:off x="0" y="3999016"/>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144980</xdr:rowOff>
    </xdr:from>
    <xdr:to>
      <xdr:col>0</xdr:col>
      <xdr:colOff>1385817</xdr:colOff>
      <xdr:row>20</xdr:row>
      <xdr:rowOff>262973</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D44A4CDE-EA3C-4DDA-91AA-278FF681D56D}"/>
            </a:ext>
          </a:extLst>
        </xdr:cNvPr>
        <xdr:cNvSpPr txBox="1"/>
      </xdr:nvSpPr>
      <xdr:spPr>
        <a:xfrm>
          <a:off x="0" y="4286623"/>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2" name="Picture 3">
          <a:hlinkClick xmlns:r="http://schemas.openxmlformats.org/officeDocument/2006/relationships" r:id="rId7"/>
          <a:extLst>
            <a:ext uri="{FF2B5EF4-FFF2-40B4-BE49-F238E27FC236}">
              <a16:creationId xmlns:a16="http://schemas.microsoft.com/office/drawing/2014/main" id="{9A235ACF-17C5-4E6B-AF83-A63C68D0EEE3}"/>
            </a:ext>
          </a:extLst>
        </xdr:cNvPr>
        <xdr:cNvPicPr>
          <a:picLocks/>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3" name="Rectangle 2">
          <a:extLst>
            <a:ext uri="{FF2B5EF4-FFF2-40B4-BE49-F238E27FC236}">
              <a16:creationId xmlns:a16="http://schemas.microsoft.com/office/drawing/2014/main" id="{5F59D6D3-A00E-459F-A355-D3F475C32D31}"/>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4</xdr:row>
      <xdr:rowOff>479833</xdr:rowOff>
    </xdr:from>
    <xdr:to>
      <xdr:col>0</xdr:col>
      <xdr:colOff>1385454</xdr:colOff>
      <xdr:row>6</xdr:row>
      <xdr:rowOff>34696</xdr:rowOff>
    </xdr:to>
    <xdr:sp macro="" textlink="">
      <xdr:nvSpPr>
        <xdr:cNvPr id="3" name="TextBox 49">
          <a:hlinkClick xmlns:r="http://schemas.openxmlformats.org/officeDocument/2006/relationships" r:id="rId1"/>
          <a:extLst>
            <a:ext uri="{FF2B5EF4-FFF2-40B4-BE49-F238E27FC236}">
              <a16:creationId xmlns:a16="http://schemas.microsoft.com/office/drawing/2014/main" id="{213A18F1-48D5-4FA9-B9D9-7D81D5C5CEA1}"/>
            </a:ext>
          </a:extLst>
        </xdr:cNvPr>
        <xdr:cNvSpPr txBox="1"/>
      </xdr:nvSpPr>
      <xdr:spPr>
        <a:xfrm>
          <a:off x="0" y="118987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83264</xdr:rowOff>
    </xdr:from>
    <xdr:to>
      <xdr:col>0</xdr:col>
      <xdr:colOff>1385454</xdr:colOff>
      <xdr:row>6</xdr:row>
      <xdr:rowOff>371264</xdr:rowOff>
    </xdr:to>
    <xdr:sp macro="" textlink="">
      <xdr:nvSpPr>
        <xdr:cNvPr id="4" name="TextBox 50">
          <a:hlinkClick xmlns:r="http://schemas.openxmlformats.org/officeDocument/2006/relationships" r:id="rId2"/>
          <a:extLst>
            <a:ext uri="{FF2B5EF4-FFF2-40B4-BE49-F238E27FC236}">
              <a16:creationId xmlns:a16="http://schemas.microsoft.com/office/drawing/2014/main" id="{97714EA8-EBEE-4765-BC91-78979DC70F02}"/>
            </a:ext>
          </a:extLst>
        </xdr:cNvPr>
        <xdr:cNvSpPr txBox="1"/>
      </xdr:nvSpPr>
      <xdr:spPr>
        <a:xfrm>
          <a:off x="0" y="1526446"/>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427913</xdr:rowOff>
    </xdr:from>
    <xdr:to>
      <xdr:col>0</xdr:col>
      <xdr:colOff>1385455</xdr:colOff>
      <xdr:row>8</xdr:row>
      <xdr:rowOff>144413</xdr:rowOff>
    </xdr:to>
    <xdr:sp macro="" textlink="">
      <xdr:nvSpPr>
        <xdr:cNvPr id="5" name="TextBox 51">
          <a:hlinkClick xmlns:r="http://schemas.openxmlformats.org/officeDocument/2006/relationships" r:id="rId3"/>
          <a:extLst>
            <a:ext uri="{FF2B5EF4-FFF2-40B4-BE49-F238E27FC236}">
              <a16:creationId xmlns:a16="http://schemas.microsoft.com/office/drawing/2014/main" id="{E0985E9C-9083-4CC8-BAC1-3162B54128A3}"/>
            </a:ext>
          </a:extLst>
        </xdr:cNvPr>
        <xdr:cNvSpPr txBox="1"/>
      </xdr:nvSpPr>
      <xdr:spPr>
        <a:xfrm>
          <a:off x="0" y="187109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14318</xdr:rowOff>
    </xdr:from>
    <xdr:to>
      <xdr:col>0</xdr:col>
      <xdr:colOff>1385454</xdr:colOff>
      <xdr:row>10</xdr:row>
      <xdr:rowOff>94499</xdr:rowOff>
    </xdr:to>
    <xdr:sp macro="" textlink="">
      <xdr:nvSpPr>
        <xdr:cNvPr id="6" name="TextBox 52">
          <a:hlinkClick xmlns:r="http://schemas.openxmlformats.org/officeDocument/2006/relationships" r:id="rId4"/>
          <a:extLst>
            <a:ext uri="{FF2B5EF4-FFF2-40B4-BE49-F238E27FC236}">
              <a16:creationId xmlns:a16="http://schemas.microsoft.com/office/drawing/2014/main" id="{4F6A99CA-EEF2-488E-99C4-E47A98711833}"/>
            </a:ext>
          </a:extLst>
        </xdr:cNvPr>
        <xdr:cNvSpPr txBox="1"/>
      </xdr:nvSpPr>
      <xdr:spPr>
        <a:xfrm>
          <a:off x="0" y="2207954"/>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1361114</xdr:rowOff>
    </xdr:from>
    <xdr:to>
      <xdr:col>0</xdr:col>
      <xdr:colOff>1387931</xdr:colOff>
      <xdr:row>16</xdr:row>
      <xdr:rowOff>153977</xdr:rowOff>
    </xdr:to>
    <xdr:sp macro="" textlink="">
      <xdr:nvSpPr>
        <xdr:cNvPr id="7" name="TextBox 53">
          <a:hlinkClick xmlns:r="http://schemas.openxmlformats.org/officeDocument/2006/relationships" r:id="rId5"/>
          <a:extLst>
            <a:ext uri="{FF2B5EF4-FFF2-40B4-BE49-F238E27FC236}">
              <a16:creationId xmlns:a16="http://schemas.microsoft.com/office/drawing/2014/main" id="{16ABA02A-E0AF-41BA-BAE4-A77975B8C3D1}"/>
            </a:ext>
          </a:extLst>
        </xdr:cNvPr>
        <xdr:cNvSpPr txBox="1"/>
      </xdr:nvSpPr>
      <xdr:spPr>
        <a:xfrm>
          <a:off x="0" y="4697750"/>
          <a:ext cx="13879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7300</xdr:rowOff>
    </xdr:from>
    <xdr:to>
      <xdr:col>0</xdr:col>
      <xdr:colOff>1387931</xdr:colOff>
      <xdr:row>18</xdr:row>
      <xdr:rowOff>87482</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D2E3607-7618-4D38-998C-E80D6AEB4B57}"/>
            </a:ext>
          </a:extLst>
        </xdr:cNvPr>
        <xdr:cNvSpPr txBox="1"/>
      </xdr:nvSpPr>
      <xdr:spPr>
        <a:xfrm>
          <a:off x="0" y="5012255"/>
          <a:ext cx="13879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135183</xdr:rowOff>
    </xdr:from>
    <xdr:to>
      <xdr:col>0</xdr:col>
      <xdr:colOff>1385455</xdr:colOff>
      <xdr:row>4</xdr:row>
      <xdr:rowOff>423183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251EC891-4A10-42FF-B7A2-6E9377C176A3}"/>
            </a:ext>
          </a:extLst>
        </xdr:cNvPr>
        <xdr:cNvSpPr txBox="1"/>
      </xdr:nvSpPr>
      <xdr:spPr>
        <a:xfrm>
          <a:off x="0" y="84522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162000</xdr:rowOff>
    </xdr:from>
    <xdr:to>
      <xdr:col>0</xdr:col>
      <xdr:colOff>1385455</xdr:colOff>
      <xdr:row>12</xdr:row>
      <xdr:rowOff>69000</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C6506CEE-9E3D-4570-9C22-9F56AFA3715A}"/>
            </a:ext>
          </a:extLst>
        </xdr:cNvPr>
        <xdr:cNvSpPr txBox="1"/>
      </xdr:nvSpPr>
      <xdr:spPr>
        <a:xfrm>
          <a:off x="0" y="2563455"/>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18</xdr:row>
      <xdr:rowOff>120909</xdr:rowOff>
    </xdr:from>
    <xdr:to>
      <xdr:col>0</xdr:col>
      <xdr:colOff>1387931</xdr:colOff>
      <xdr:row>20</xdr:row>
      <xdr:rowOff>45227</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6048AFBD-363F-4615-93FF-9146595EA929}"/>
            </a:ext>
          </a:extLst>
        </xdr:cNvPr>
        <xdr:cNvSpPr txBox="1"/>
      </xdr:nvSpPr>
      <xdr:spPr>
        <a:xfrm>
          <a:off x="0" y="5333682"/>
          <a:ext cx="138793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12</xdr:row>
      <xdr:rowOff>73829</xdr:rowOff>
    </xdr:from>
    <xdr:to>
      <xdr:col>1</xdr:col>
      <xdr:colOff>10434</xdr:colOff>
      <xdr:row>15</xdr:row>
      <xdr:rowOff>1345046</xdr:rowOff>
    </xdr:to>
    <xdr:sp macro="" textlink="">
      <xdr:nvSpPr>
        <xdr:cNvPr id="13" name="Rectangle 59">
          <a:extLst>
            <a:ext uri="{FF2B5EF4-FFF2-40B4-BE49-F238E27FC236}">
              <a16:creationId xmlns:a16="http://schemas.microsoft.com/office/drawing/2014/main" id="{6662BD07-8BD0-4522-AE1C-DA9ABBBCF23C}"/>
            </a:ext>
          </a:extLst>
        </xdr:cNvPr>
        <xdr:cNvSpPr/>
      </xdr:nvSpPr>
      <xdr:spPr>
        <a:xfrm>
          <a:off x="0" y="2856284"/>
          <a:ext cx="1395889" cy="1825398"/>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92488</xdr:rowOff>
    </xdr:from>
    <xdr:to>
      <xdr:col>0</xdr:col>
      <xdr:colOff>1386000</xdr:colOff>
      <xdr:row>13</xdr:row>
      <xdr:rowOff>172670</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3702AD85-28DD-489C-A34C-F3CC0020AA33}"/>
            </a:ext>
          </a:extLst>
        </xdr:cNvPr>
        <xdr:cNvSpPr txBox="1"/>
      </xdr:nvSpPr>
      <xdr:spPr>
        <a:xfrm>
          <a:off x="0" y="287494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23965</xdr:rowOff>
    </xdr:from>
    <xdr:to>
      <xdr:col>0</xdr:col>
      <xdr:colOff>1385817</xdr:colOff>
      <xdr:row>15</xdr:row>
      <xdr:rowOff>138784</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0DD96154-B6E3-4D69-9344-163B7EA22775}"/>
            </a:ext>
          </a:extLst>
        </xdr:cNvPr>
        <xdr:cNvSpPr txBox="1"/>
      </xdr:nvSpPr>
      <xdr:spPr>
        <a:xfrm>
          <a:off x="0" y="3187420"/>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158178</xdr:rowOff>
    </xdr:from>
    <xdr:to>
      <xdr:col>0</xdr:col>
      <xdr:colOff>1385817</xdr:colOff>
      <xdr:row>15</xdr:row>
      <xdr:rowOff>446178</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F1D67FB5-5E31-4F52-BF03-19A1605DAF88}"/>
            </a:ext>
          </a:extLst>
        </xdr:cNvPr>
        <xdr:cNvSpPr txBox="1"/>
      </xdr:nvSpPr>
      <xdr:spPr>
        <a:xfrm>
          <a:off x="0" y="3494814"/>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 </a:t>
          </a:r>
          <a:r>
            <a:rPr lang="en-US" sz="800" b="0" baseline="0">
              <a:solidFill>
                <a:srgbClr val="5F7170"/>
              </a:solidFill>
              <a:latin typeface="Maersk Text" panose="00000500000000000000" pitchFamily="2" charset="0"/>
            </a:rPr>
            <a:t>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472291</xdr:rowOff>
    </xdr:from>
    <xdr:to>
      <xdr:col>0</xdr:col>
      <xdr:colOff>1385817</xdr:colOff>
      <xdr:row>15</xdr:row>
      <xdr:rowOff>760291</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67BE8CB2-9016-434D-9A45-0BB983AA19E7}"/>
            </a:ext>
          </a:extLst>
        </xdr:cNvPr>
        <xdr:cNvSpPr txBox="1"/>
      </xdr:nvSpPr>
      <xdr:spPr>
        <a:xfrm>
          <a:off x="0" y="3808927"/>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784183</xdr:rowOff>
    </xdr:from>
    <xdr:to>
      <xdr:col>0</xdr:col>
      <xdr:colOff>1385817</xdr:colOff>
      <xdr:row>15</xdr:row>
      <xdr:rowOff>1072183</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1393BE0F-8B5B-4FF2-A34B-8960FFACE9EC}"/>
            </a:ext>
          </a:extLst>
        </xdr:cNvPr>
        <xdr:cNvSpPr txBox="1"/>
      </xdr:nvSpPr>
      <xdr:spPr>
        <a:xfrm>
          <a:off x="0" y="4120819"/>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Citizenship</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15</xdr:row>
      <xdr:rowOff>1053812</xdr:rowOff>
    </xdr:from>
    <xdr:to>
      <xdr:col>0</xdr:col>
      <xdr:colOff>1385817</xdr:colOff>
      <xdr:row>15</xdr:row>
      <xdr:rowOff>1341812</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454EE4CB-6D80-47FC-B72D-F156CAAF9243}"/>
            </a:ext>
          </a:extLst>
        </xdr:cNvPr>
        <xdr:cNvSpPr txBox="1"/>
      </xdr:nvSpPr>
      <xdr:spPr>
        <a:xfrm>
          <a:off x="0" y="4390448"/>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Data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2" name="Picture 3">
          <a:hlinkClick xmlns:r="http://schemas.openxmlformats.org/officeDocument/2006/relationships" r:id="rId7"/>
          <a:extLst>
            <a:ext uri="{FF2B5EF4-FFF2-40B4-BE49-F238E27FC236}">
              <a16:creationId xmlns:a16="http://schemas.microsoft.com/office/drawing/2014/main" id="{1028C51D-45E7-4365-B754-FCF1DD52A921}"/>
            </a:ext>
          </a:extLst>
        </xdr:cNvPr>
        <xdr:cNvPicPr>
          <a:picLocks/>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3" name="Rectangle 2">
          <a:extLst>
            <a:ext uri="{FF2B5EF4-FFF2-40B4-BE49-F238E27FC236}">
              <a16:creationId xmlns:a16="http://schemas.microsoft.com/office/drawing/2014/main" id="{F9FDE1AE-056C-4C7A-814E-5EE8B68377A1}"/>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4</xdr:row>
      <xdr:rowOff>488781</xdr:rowOff>
    </xdr:from>
    <xdr:to>
      <xdr:col>0</xdr:col>
      <xdr:colOff>1383145</xdr:colOff>
      <xdr:row>6</xdr:row>
      <xdr:rowOff>23151</xdr:rowOff>
    </xdr:to>
    <xdr:sp macro="" textlink="">
      <xdr:nvSpPr>
        <xdr:cNvPr id="3" name="TextBox 49">
          <a:hlinkClick xmlns:r="http://schemas.openxmlformats.org/officeDocument/2006/relationships" r:id="rId1"/>
          <a:extLst>
            <a:ext uri="{FF2B5EF4-FFF2-40B4-BE49-F238E27FC236}">
              <a16:creationId xmlns:a16="http://schemas.microsoft.com/office/drawing/2014/main" id="{3446356B-CDED-4101-A388-4F599C819754}"/>
            </a:ext>
          </a:extLst>
        </xdr:cNvPr>
        <xdr:cNvSpPr txBox="1"/>
      </xdr:nvSpPr>
      <xdr:spPr>
        <a:xfrm>
          <a:off x="0" y="1195651"/>
          <a:ext cx="138314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98162</xdr:rowOff>
    </xdr:from>
    <xdr:to>
      <xdr:col>0</xdr:col>
      <xdr:colOff>1383144</xdr:colOff>
      <xdr:row>6</xdr:row>
      <xdr:rowOff>386162</xdr:rowOff>
    </xdr:to>
    <xdr:sp macro="" textlink="">
      <xdr:nvSpPr>
        <xdr:cNvPr id="4" name="TextBox 50">
          <a:hlinkClick xmlns:r="http://schemas.openxmlformats.org/officeDocument/2006/relationships" r:id="rId2"/>
          <a:extLst>
            <a:ext uri="{FF2B5EF4-FFF2-40B4-BE49-F238E27FC236}">
              <a16:creationId xmlns:a16="http://schemas.microsoft.com/office/drawing/2014/main" id="{2A50B44F-1817-4D13-BB3C-BD0F84CF0C1A}"/>
            </a:ext>
          </a:extLst>
        </xdr:cNvPr>
        <xdr:cNvSpPr txBox="1"/>
      </xdr:nvSpPr>
      <xdr:spPr>
        <a:xfrm>
          <a:off x="0" y="1555487"/>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423123</xdr:rowOff>
    </xdr:from>
    <xdr:to>
      <xdr:col>0</xdr:col>
      <xdr:colOff>1385455</xdr:colOff>
      <xdr:row>8</xdr:row>
      <xdr:rowOff>126057</xdr:rowOff>
    </xdr:to>
    <xdr:sp macro="" textlink="">
      <xdr:nvSpPr>
        <xdr:cNvPr id="5" name="TextBox 51">
          <a:hlinkClick xmlns:r="http://schemas.openxmlformats.org/officeDocument/2006/relationships" r:id="rId3"/>
          <a:extLst>
            <a:ext uri="{FF2B5EF4-FFF2-40B4-BE49-F238E27FC236}">
              <a16:creationId xmlns:a16="http://schemas.microsoft.com/office/drawing/2014/main" id="{9833CEEE-1BAC-4D43-8980-1FFE15C3A7FC}"/>
            </a:ext>
          </a:extLst>
        </xdr:cNvPr>
        <xdr:cNvSpPr txBox="1"/>
      </xdr:nvSpPr>
      <xdr:spPr>
        <a:xfrm>
          <a:off x="0" y="188997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164684</xdr:rowOff>
    </xdr:from>
    <xdr:to>
      <xdr:col>0</xdr:col>
      <xdr:colOff>1383144</xdr:colOff>
      <xdr:row>10</xdr:row>
      <xdr:rowOff>65911</xdr:rowOff>
    </xdr:to>
    <xdr:sp macro="" textlink="">
      <xdr:nvSpPr>
        <xdr:cNvPr id="6" name="TextBox 52">
          <a:hlinkClick xmlns:r="http://schemas.openxmlformats.org/officeDocument/2006/relationships" r:id="rId4"/>
          <a:extLst>
            <a:ext uri="{FF2B5EF4-FFF2-40B4-BE49-F238E27FC236}">
              <a16:creationId xmlns:a16="http://schemas.microsoft.com/office/drawing/2014/main" id="{6C066133-8EA5-4E26-B4A6-EAAF954EFA02}"/>
            </a:ext>
          </a:extLst>
        </xdr:cNvPr>
        <xdr:cNvSpPr txBox="1"/>
      </xdr:nvSpPr>
      <xdr:spPr>
        <a:xfrm>
          <a:off x="0" y="222295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18</xdr:row>
      <xdr:rowOff>162622</xdr:rowOff>
    </xdr:from>
    <xdr:to>
      <xdr:col>0</xdr:col>
      <xdr:colOff>1383144</xdr:colOff>
      <xdr:row>20</xdr:row>
      <xdr:rowOff>83188</xdr:rowOff>
    </xdr:to>
    <xdr:sp macro="" textlink="">
      <xdr:nvSpPr>
        <xdr:cNvPr id="7" name="TextBox 53">
          <a:hlinkClick xmlns:r="http://schemas.openxmlformats.org/officeDocument/2006/relationships" r:id="rId5"/>
          <a:extLst>
            <a:ext uri="{FF2B5EF4-FFF2-40B4-BE49-F238E27FC236}">
              <a16:creationId xmlns:a16="http://schemas.microsoft.com/office/drawing/2014/main" id="{39FCC077-346E-4721-A82D-7B1DA2575489}"/>
            </a:ext>
          </a:extLst>
        </xdr:cNvPr>
        <xdr:cNvSpPr txBox="1"/>
      </xdr:nvSpPr>
      <xdr:spPr>
        <a:xfrm>
          <a:off x="0" y="473722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120860</xdr:rowOff>
    </xdr:from>
    <xdr:to>
      <xdr:col>0</xdr:col>
      <xdr:colOff>1386000</xdr:colOff>
      <xdr:row>22</xdr:row>
      <xdr:rowOff>68847</xdr:rowOff>
    </xdr:to>
    <xdr:sp macro="" textlink="">
      <xdr:nvSpPr>
        <xdr:cNvPr id="8" name="TextBox 54">
          <a:hlinkClick xmlns:r="http://schemas.openxmlformats.org/officeDocument/2006/relationships" r:id="rId6"/>
          <a:extLst>
            <a:ext uri="{FF2B5EF4-FFF2-40B4-BE49-F238E27FC236}">
              <a16:creationId xmlns:a16="http://schemas.microsoft.com/office/drawing/2014/main" id="{91DEA593-1D0F-4013-9619-77B7B565BC79}"/>
            </a:ext>
          </a:extLst>
        </xdr:cNvPr>
        <xdr:cNvSpPr txBox="1"/>
      </xdr:nvSpPr>
      <xdr:spPr>
        <a:xfrm>
          <a:off x="0" y="505654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138359</xdr:rowOff>
    </xdr:from>
    <xdr:to>
      <xdr:col>0</xdr:col>
      <xdr:colOff>1383144</xdr:colOff>
      <xdr:row>4</xdr:row>
      <xdr:rowOff>423184</xdr:rowOff>
    </xdr:to>
    <xdr:sp macro="" textlink="">
      <xdr:nvSpPr>
        <xdr:cNvPr id="9" name="TextBox 55">
          <a:hlinkClick xmlns:r="http://schemas.openxmlformats.org/officeDocument/2006/relationships" r:id="rId7"/>
          <a:extLst>
            <a:ext uri="{FF2B5EF4-FFF2-40B4-BE49-F238E27FC236}">
              <a16:creationId xmlns:a16="http://schemas.microsoft.com/office/drawing/2014/main" id="{261FE99C-7532-4C61-B5BF-91B162814626}"/>
            </a:ext>
          </a:extLst>
        </xdr:cNvPr>
        <xdr:cNvSpPr txBox="1"/>
      </xdr:nvSpPr>
      <xdr:spPr>
        <a:xfrm>
          <a:off x="0" y="845229"/>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101650</xdr:rowOff>
    </xdr:from>
    <xdr:to>
      <xdr:col>0</xdr:col>
      <xdr:colOff>1385455</xdr:colOff>
      <xdr:row>11</xdr:row>
      <xdr:rowOff>178657</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8FD33733-4D69-4658-8CAD-EB70FB35A0BC}"/>
            </a:ext>
          </a:extLst>
        </xdr:cNvPr>
        <xdr:cNvSpPr txBox="1"/>
      </xdr:nvSpPr>
      <xdr:spPr>
        <a:xfrm>
          <a:off x="0" y="2546689"/>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Governance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22</xdr:row>
      <xdr:rowOff>105362</xdr:rowOff>
    </xdr:from>
    <xdr:to>
      <xdr:col>0</xdr:col>
      <xdr:colOff>1379104</xdr:colOff>
      <xdr:row>24</xdr:row>
      <xdr:rowOff>46998</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09D3C5AC-C0A0-47D7-8F67-732709ECD470}"/>
            </a:ext>
          </a:extLst>
        </xdr:cNvPr>
        <xdr:cNvSpPr txBox="1"/>
      </xdr:nvSpPr>
      <xdr:spPr>
        <a:xfrm>
          <a:off x="0" y="538740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194341</xdr:rowOff>
    </xdr:from>
    <xdr:to>
      <xdr:col>1</xdr:col>
      <xdr:colOff>3972</xdr:colOff>
      <xdr:row>18</xdr:row>
      <xdr:rowOff>141720</xdr:rowOff>
    </xdr:to>
    <xdr:sp macro="" textlink="">
      <xdr:nvSpPr>
        <xdr:cNvPr id="13" name="Rectangle 59">
          <a:extLst>
            <a:ext uri="{FF2B5EF4-FFF2-40B4-BE49-F238E27FC236}">
              <a16:creationId xmlns:a16="http://schemas.microsoft.com/office/drawing/2014/main" id="{3FCB37CB-6DAD-4CF5-885B-A3712F4A01EA}"/>
            </a:ext>
          </a:extLst>
        </xdr:cNvPr>
        <xdr:cNvSpPr/>
      </xdr:nvSpPr>
      <xdr:spPr>
        <a:xfrm>
          <a:off x="0" y="2840848"/>
          <a:ext cx="1395199" cy="1875470"/>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12</xdr:row>
      <xdr:rowOff>3337</xdr:rowOff>
    </xdr:from>
    <xdr:to>
      <xdr:col>1</xdr:col>
      <xdr:colOff>6600</xdr:colOff>
      <xdr:row>13</xdr:row>
      <xdr:rowOff>86694</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5BFA451F-7C34-4D2C-96E1-60A13BB76E13}"/>
            </a:ext>
          </a:extLst>
        </xdr:cNvPr>
        <xdr:cNvSpPr txBox="1"/>
      </xdr:nvSpPr>
      <xdr:spPr>
        <a:xfrm>
          <a:off x="0" y="2857662"/>
          <a:ext cx="139782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Corporate governance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104345</xdr:rowOff>
    </xdr:from>
    <xdr:to>
      <xdr:col>0</xdr:col>
      <xdr:colOff>1388302</xdr:colOff>
      <xdr:row>15</xdr:row>
      <xdr:rowOff>17695</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FD0FE2F3-9D22-4C7A-BD21-BA416CA00D13}"/>
            </a:ext>
          </a:extLst>
        </xdr:cNvPr>
        <xdr:cNvSpPr txBox="1"/>
      </xdr:nvSpPr>
      <xdr:spPr>
        <a:xfrm>
          <a:off x="0" y="3176013"/>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Business ethics</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47078</xdr:rowOff>
    </xdr:from>
    <xdr:to>
      <xdr:col>0</xdr:col>
      <xdr:colOff>1388302</xdr:colOff>
      <xdr:row>16</xdr:row>
      <xdr:rowOff>274753</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149D82DE-F16B-4F6D-85AD-A24D4F3EC31B}"/>
            </a:ext>
          </a:extLst>
        </xdr:cNvPr>
        <xdr:cNvSpPr txBox="1"/>
      </xdr:nvSpPr>
      <xdr:spPr>
        <a:xfrm>
          <a:off x="0" y="3499746"/>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Sustainable</a:t>
          </a:r>
          <a:r>
            <a:rPr lang="en-US" sz="800" b="0" baseline="0">
              <a:solidFill>
                <a:srgbClr val="5F7170"/>
              </a:solidFill>
              <a:latin typeface="Maersk Text" panose="00000500000000000000" pitchFamily="2" charset="0"/>
            </a:rPr>
            <a:t> procurement</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16</xdr:row>
      <xdr:rowOff>319262</xdr:rowOff>
    </xdr:from>
    <xdr:to>
      <xdr:col>0</xdr:col>
      <xdr:colOff>1388302</xdr:colOff>
      <xdr:row>17</xdr:row>
      <xdr:rowOff>236653</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5C16F685-1DBE-49C3-8DE8-74D9FFBDFC49}"/>
            </a:ext>
          </a:extLst>
        </xdr:cNvPr>
        <xdr:cNvSpPr txBox="1"/>
      </xdr:nvSpPr>
      <xdr:spPr>
        <a:xfrm>
          <a:off x="0" y="3822730"/>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Responsible tax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256884</xdr:rowOff>
    </xdr:from>
    <xdr:to>
      <xdr:col>0</xdr:col>
      <xdr:colOff>1388302</xdr:colOff>
      <xdr:row>17</xdr:row>
      <xdr:rowOff>551234</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B6C90614-268D-4A54-A667-C7B58AA7996D}"/>
            </a:ext>
          </a:extLst>
        </xdr:cNvPr>
        <xdr:cNvSpPr txBox="1"/>
      </xdr:nvSpPr>
      <xdr:spPr>
        <a:xfrm>
          <a:off x="0" y="4130961"/>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Citizenship</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566302</xdr:rowOff>
    </xdr:from>
    <xdr:to>
      <xdr:col>0</xdr:col>
      <xdr:colOff>1388302</xdr:colOff>
      <xdr:row>18</xdr:row>
      <xdr:rowOff>141081</xdr:rowOff>
    </xdr:to>
    <xdr:sp macro="" textlink="">
      <xdr:nvSpPr>
        <xdr:cNvPr id="19" name="TextBox 63">
          <a:hlinkClick xmlns:r="http://schemas.openxmlformats.org/officeDocument/2006/relationships" r:id="rId15"/>
          <a:extLst>
            <a:ext uri="{FF2B5EF4-FFF2-40B4-BE49-F238E27FC236}">
              <a16:creationId xmlns:a16="http://schemas.microsoft.com/office/drawing/2014/main" id="{6061F277-9CC6-4F2B-A538-6F0767943E53}"/>
            </a:ext>
          </a:extLst>
        </xdr:cNvPr>
        <xdr:cNvSpPr txBox="1"/>
      </xdr:nvSpPr>
      <xdr:spPr>
        <a:xfrm>
          <a:off x="0" y="4427679"/>
          <a:ext cx="138830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Data ethics</a:t>
          </a:r>
          <a:endParaRPr lang="en-DK" sz="800" b="1">
            <a:solidFill>
              <a:schemeClr val="tx1"/>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22" name="Picture 3">
          <a:hlinkClick xmlns:r="http://schemas.openxmlformats.org/officeDocument/2006/relationships" r:id="rId7"/>
          <a:extLst>
            <a:ext uri="{FF2B5EF4-FFF2-40B4-BE49-F238E27FC236}">
              <a16:creationId xmlns:a16="http://schemas.microsoft.com/office/drawing/2014/main" id="{39663290-D3E5-49CA-B0B4-9FB67BEC7C73}"/>
            </a:ext>
          </a:extLst>
        </xdr:cNvPr>
        <xdr:cNvPicPr>
          <a:picLocks/>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3" name="Rectangle 2">
          <a:extLst>
            <a:ext uri="{FF2B5EF4-FFF2-40B4-BE49-F238E27FC236}">
              <a16:creationId xmlns:a16="http://schemas.microsoft.com/office/drawing/2014/main" id="{E6BEC474-8E45-499D-A133-19D0A39B2EE9}"/>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5</xdr:row>
      <xdr:rowOff>143350</xdr:rowOff>
    </xdr:from>
    <xdr:to>
      <xdr:col>0</xdr:col>
      <xdr:colOff>1385454</xdr:colOff>
      <xdr:row>7</xdr:row>
      <xdr:rowOff>73441</xdr:rowOff>
    </xdr:to>
    <xdr:sp macro="" textlink="">
      <xdr:nvSpPr>
        <xdr:cNvPr id="3" name="TextBox 49">
          <a:hlinkClick xmlns:r="http://schemas.openxmlformats.org/officeDocument/2006/relationships" r:id="rId1"/>
          <a:extLst>
            <a:ext uri="{FF2B5EF4-FFF2-40B4-BE49-F238E27FC236}">
              <a16:creationId xmlns:a16="http://schemas.microsoft.com/office/drawing/2014/main" id="{8999F72B-546B-4984-A535-3A8B6FB55CC9}"/>
            </a:ext>
          </a:extLst>
        </xdr:cNvPr>
        <xdr:cNvSpPr txBox="1"/>
      </xdr:nvSpPr>
      <xdr:spPr>
        <a:xfrm>
          <a:off x="0" y="1188214"/>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104334</xdr:rowOff>
    </xdr:from>
    <xdr:to>
      <xdr:col>0</xdr:col>
      <xdr:colOff>1385455</xdr:colOff>
      <xdr:row>8</xdr:row>
      <xdr:rowOff>213380</xdr:rowOff>
    </xdr:to>
    <xdr:sp macro="" textlink="">
      <xdr:nvSpPr>
        <xdr:cNvPr id="4" name="TextBox 50">
          <a:hlinkClick xmlns:r="http://schemas.openxmlformats.org/officeDocument/2006/relationships" r:id="rId2"/>
          <a:extLst>
            <a:ext uri="{FF2B5EF4-FFF2-40B4-BE49-F238E27FC236}">
              <a16:creationId xmlns:a16="http://schemas.microsoft.com/office/drawing/2014/main" id="{FA3C1414-19FB-4DCD-86F8-B5F947DE7C73}"/>
            </a:ext>
          </a:extLst>
        </xdr:cNvPr>
        <xdr:cNvSpPr txBox="1"/>
      </xdr:nvSpPr>
      <xdr:spPr>
        <a:xfrm>
          <a:off x="0" y="150710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242721</xdr:rowOff>
    </xdr:from>
    <xdr:to>
      <xdr:col>0</xdr:col>
      <xdr:colOff>1385455</xdr:colOff>
      <xdr:row>10</xdr:row>
      <xdr:rowOff>45812</xdr:rowOff>
    </xdr:to>
    <xdr:sp macro="" textlink="">
      <xdr:nvSpPr>
        <xdr:cNvPr id="5" name="TextBox 51">
          <a:hlinkClick xmlns:r="http://schemas.openxmlformats.org/officeDocument/2006/relationships" r:id="rId3"/>
          <a:extLst>
            <a:ext uri="{FF2B5EF4-FFF2-40B4-BE49-F238E27FC236}">
              <a16:creationId xmlns:a16="http://schemas.microsoft.com/office/drawing/2014/main" id="{B09BEA8E-8E98-44AA-AAAF-C8A044EB9FED}"/>
            </a:ext>
          </a:extLst>
        </xdr:cNvPr>
        <xdr:cNvSpPr txBox="1"/>
      </xdr:nvSpPr>
      <xdr:spPr>
        <a:xfrm>
          <a:off x="0" y="182444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84921</xdr:rowOff>
    </xdr:from>
    <xdr:to>
      <xdr:col>0</xdr:col>
      <xdr:colOff>1385455</xdr:colOff>
      <xdr:row>11</xdr:row>
      <xdr:rowOff>193966</xdr:rowOff>
    </xdr:to>
    <xdr:sp macro="" textlink="">
      <xdr:nvSpPr>
        <xdr:cNvPr id="6" name="TextBox 52">
          <a:hlinkClick xmlns:r="http://schemas.openxmlformats.org/officeDocument/2006/relationships" r:id="rId4"/>
          <a:extLst>
            <a:ext uri="{FF2B5EF4-FFF2-40B4-BE49-F238E27FC236}">
              <a16:creationId xmlns:a16="http://schemas.microsoft.com/office/drawing/2014/main" id="{DA133AAD-1947-47BF-8F44-B3F3B415EF89}"/>
            </a:ext>
          </a:extLst>
        </xdr:cNvPr>
        <xdr:cNvSpPr txBox="1"/>
      </xdr:nvSpPr>
      <xdr:spPr>
        <a:xfrm>
          <a:off x="0" y="215155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234878</xdr:rowOff>
    </xdr:from>
    <xdr:to>
      <xdr:col>0</xdr:col>
      <xdr:colOff>1386000</xdr:colOff>
      <xdr:row>13</xdr:row>
      <xdr:rowOff>3333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13B6BBFA-35A2-47FC-A917-BF30B6C94511}"/>
            </a:ext>
          </a:extLst>
        </xdr:cNvPr>
        <xdr:cNvSpPr txBox="1"/>
      </xdr:nvSpPr>
      <xdr:spPr>
        <a:xfrm>
          <a:off x="0" y="248046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22</xdr:row>
      <xdr:rowOff>113847</xdr:rowOff>
    </xdr:from>
    <xdr:to>
      <xdr:col>0</xdr:col>
      <xdr:colOff>1385454</xdr:colOff>
      <xdr:row>24</xdr:row>
      <xdr:rowOff>55484</xdr:rowOff>
    </xdr:to>
    <xdr:sp macro="" textlink="">
      <xdr:nvSpPr>
        <xdr:cNvPr id="8" name="TextBox 54">
          <a:hlinkClick xmlns:r="http://schemas.openxmlformats.org/officeDocument/2006/relationships" r:id="rId6"/>
          <a:extLst>
            <a:ext uri="{FF2B5EF4-FFF2-40B4-BE49-F238E27FC236}">
              <a16:creationId xmlns:a16="http://schemas.microsoft.com/office/drawing/2014/main" id="{671F5D39-1AA5-4C79-90D8-FB6A4B733D8C}"/>
            </a:ext>
          </a:extLst>
        </xdr:cNvPr>
        <xdr:cNvSpPr txBox="1"/>
      </xdr:nvSpPr>
      <xdr:spPr>
        <a:xfrm>
          <a:off x="0" y="477821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201680</xdr:rowOff>
    </xdr:from>
    <xdr:to>
      <xdr:col>0</xdr:col>
      <xdr:colOff>1383144</xdr:colOff>
      <xdr:row>5</xdr:row>
      <xdr:rowOff>91361</xdr:rowOff>
    </xdr:to>
    <xdr:sp macro="" textlink="">
      <xdr:nvSpPr>
        <xdr:cNvPr id="9" name="TextBox 55">
          <a:hlinkClick xmlns:r="http://schemas.openxmlformats.org/officeDocument/2006/relationships" r:id="rId7"/>
          <a:extLst>
            <a:ext uri="{FF2B5EF4-FFF2-40B4-BE49-F238E27FC236}">
              <a16:creationId xmlns:a16="http://schemas.microsoft.com/office/drawing/2014/main" id="{A01FC547-50BB-4042-874D-B5F8A4B266C4}"/>
            </a:ext>
          </a:extLst>
        </xdr:cNvPr>
        <xdr:cNvSpPr txBox="1"/>
      </xdr:nvSpPr>
      <xdr:spPr>
        <a:xfrm>
          <a:off x="0" y="848225"/>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40532</xdr:rowOff>
    </xdr:from>
    <xdr:to>
      <xdr:col>0</xdr:col>
      <xdr:colOff>1385454</xdr:colOff>
      <xdr:row>14</xdr:row>
      <xdr:rowOff>149577</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FF36CDF8-EAE7-4EFA-A1C0-5C51B61DE94E}"/>
            </a:ext>
          </a:extLst>
        </xdr:cNvPr>
        <xdr:cNvSpPr txBox="1"/>
      </xdr:nvSpPr>
      <xdr:spPr>
        <a:xfrm>
          <a:off x="0" y="2805668"/>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24</xdr:row>
      <xdr:rowOff>61714</xdr:rowOff>
    </xdr:from>
    <xdr:to>
      <xdr:col>0</xdr:col>
      <xdr:colOff>1385455</xdr:colOff>
      <xdr:row>26</xdr:row>
      <xdr:rowOff>3350</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66CE842B-F331-40D1-965A-5C4B7A940572}"/>
            </a:ext>
          </a:extLst>
        </xdr:cNvPr>
        <xdr:cNvSpPr txBox="1"/>
      </xdr:nvSpPr>
      <xdr:spPr>
        <a:xfrm>
          <a:off x="0" y="5072441"/>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150762</xdr:rowOff>
    </xdr:from>
    <xdr:to>
      <xdr:col>1</xdr:col>
      <xdr:colOff>23091</xdr:colOff>
      <xdr:row>22</xdr:row>
      <xdr:rowOff>98136</xdr:rowOff>
    </xdr:to>
    <xdr:sp macro="" textlink="">
      <xdr:nvSpPr>
        <xdr:cNvPr id="13" name="Rectangle 59">
          <a:extLst>
            <a:ext uri="{FF2B5EF4-FFF2-40B4-BE49-F238E27FC236}">
              <a16:creationId xmlns:a16="http://schemas.microsoft.com/office/drawing/2014/main" id="{7AD22D45-8F8A-4D4A-AE7D-48B39400AD95}"/>
            </a:ext>
          </a:extLst>
        </xdr:cNvPr>
        <xdr:cNvSpPr/>
      </xdr:nvSpPr>
      <xdr:spPr>
        <a:xfrm>
          <a:off x="0" y="3094853"/>
          <a:ext cx="1414318" cy="1667647"/>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14</xdr:row>
      <xdr:rowOff>161055</xdr:rowOff>
    </xdr:from>
    <xdr:to>
      <xdr:col>0</xdr:col>
      <xdr:colOff>1386000</xdr:colOff>
      <xdr:row>15</xdr:row>
      <xdr:rowOff>137328</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3C87EC19-D27C-4744-8EC9-7CB59EF55B82}"/>
            </a:ext>
          </a:extLst>
        </xdr:cNvPr>
        <xdr:cNvSpPr txBox="1"/>
      </xdr:nvSpPr>
      <xdr:spPr>
        <a:xfrm>
          <a:off x="0" y="310514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141815</xdr:rowOff>
    </xdr:from>
    <xdr:to>
      <xdr:col>0</xdr:col>
      <xdr:colOff>1386550</xdr:colOff>
      <xdr:row>17</xdr:row>
      <xdr:rowOff>71906</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81300A92-9BA7-4F76-A209-3E3E321EE5AD}"/>
            </a:ext>
          </a:extLst>
        </xdr:cNvPr>
        <xdr:cNvSpPr txBox="1"/>
      </xdr:nvSpPr>
      <xdr:spPr>
        <a:xfrm>
          <a:off x="0" y="3397633"/>
          <a:ext cx="138655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83939</xdr:rowOff>
    </xdr:from>
    <xdr:to>
      <xdr:col>0</xdr:col>
      <xdr:colOff>1386550</xdr:colOff>
      <xdr:row>18</xdr:row>
      <xdr:rowOff>14030</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4F057A75-7089-4250-9E3B-699644E6C2F6}"/>
            </a:ext>
          </a:extLst>
        </xdr:cNvPr>
        <xdr:cNvSpPr txBox="1"/>
      </xdr:nvSpPr>
      <xdr:spPr>
        <a:xfrm>
          <a:off x="0" y="3697666"/>
          <a:ext cx="138655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33392</xdr:rowOff>
    </xdr:from>
    <xdr:to>
      <xdr:col>0</xdr:col>
      <xdr:colOff>1386550</xdr:colOff>
      <xdr:row>19</xdr:row>
      <xdr:rowOff>148210</xdr:rowOff>
    </xdr:to>
    <xdr:sp macro="" textlink="">
      <xdr:nvSpPr>
        <xdr:cNvPr id="17" name="TextBox 63">
          <a:hlinkClick xmlns:r="http://schemas.openxmlformats.org/officeDocument/2006/relationships" r:id="rId13"/>
          <a:extLst>
            <a:ext uri="{FF2B5EF4-FFF2-40B4-BE49-F238E27FC236}">
              <a16:creationId xmlns:a16="http://schemas.microsoft.com/office/drawing/2014/main" id="{3FD06CD0-7FBE-40C0-A43F-E7FD72646B3F}"/>
            </a:ext>
          </a:extLst>
        </xdr:cNvPr>
        <xdr:cNvSpPr txBox="1"/>
      </xdr:nvSpPr>
      <xdr:spPr>
        <a:xfrm>
          <a:off x="0" y="4005028"/>
          <a:ext cx="138655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a:t>
          </a:r>
          <a:r>
            <a:rPr lang="en-US" sz="800" b="0" baseline="0">
              <a:solidFill>
                <a:srgbClr val="5F7170"/>
              </a:solidFill>
              <a:latin typeface="Maersk Text" panose="00000500000000000000" pitchFamily="2" charset="0"/>
            </a:rPr>
            <a:t> </a:t>
          </a:r>
          <a:r>
            <a:rPr lang="en-US" sz="800" b="0">
              <a:solidFill>
                <a:srgbClr val="5F7170"/>
              </a:solidFill>
              <a:latin typeface="Maersk Text" panose="00000500000000000000" pitchFamily="2" charset="0"/>
            </a:rPr>
            <a:t>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20</xdr:row>
      <xdr:rowOff>37682</xdr:rowOff>
    </xdr:from>
    <xdr:to>
      <xdr:col>0</xdr:col>
      <xdr:colOff>1386550</xdr:colOff>
      <xdr:row>22</xdr:row>
      <xdr:rowOff>51318</xdr:rowOff>
    </xdr:to>
    <xdr:sp macro="" textlink="">
      <xdr:nvSpPr>
        <xdr:cNvPr id="18" name="TextBox 63">
          <a:hlinkClick xmlns:r="http://schemas.openxmlformats.org/officeDocument/2006/relationships" r:id="rId14"/>
          <a:extLst>
            <a:ext uri="{FF2B5EF4-FFF2-40B4-BE49-F238E27FC236}">
              <a16:creationId xmlns:a16="http://schemas.microsoft.com/office/drawing/2014/main" id="{2CBA7D29-0F4A-4C75-8ADC-8354D3C72F5F}"/>
            </a:ext>
          </a:extLst>
        </xdr:cNvPr>
        <xdr:cNvSpPr txBox="1"/>
      </xdr:nvSpPr>
      <xdr:spPr>
        <a:xfrm>
          <a:off x="0" y="4355682"/>
          <a:ext cx="13865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 - Principal Adverse</a:t>
          </a:r>
          <a:r>
            <a:rPr lang="en-US" sz="800" b="0" baseline="0">
              <a:solidFill>
                <a:srgbClr val="5F7170"/>
              </a:solidFill>
              <a:latin typeface="Maersk Text" panose="00000500000000000000" pitchFamily="2" charset="0"/>
            </a:rPr>
            <a:t> Impacts (</a:t>
          </a:r>
          <a:r>
            <a:rPr lang="en-US" sz="800" b="0">
              <a:solidFill>
                <a:srgbClr val="5F7170"/>
              </a:solidFill>
              <a:latin typeface="Maersk Text" panose="00000500000000000000" pitchFamily="2" charset="0"/>
            </a:rPr>
            <a:t>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85958</xdr:rowOff>
    </xdr:to>
    <xdr:pic>
      <xdr:nvPicPr>
        <xdr:cNvPr id="21" name="Picture 3">
          <a:hlinkClick xmlns:r="http://schemas.openxmlformats.org/officeDocument/2006/relationships" r:id="rId7"/>
          <a:extLst>
            <a:ext uri="{FF2B5EF4-FFF2-40B4-BE49-F238E27FC236}">
              <a16:creationId xmlns:a16="http://schemas.microsoft.com/office/drawing/2014/main" id="{6A6A6FA9-72CB-4FA6-9394-86FEF7B36354}"/>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2" name="Rectangle 2">
          <a:extLst>
            <a:ext uri="{FF2B5EF4-FFF2-40B4-BE49-F238E27FC236}">
              <a16:creationId xmlns:a16="http://schemas.microsoft.com/office/drawing/2014/main" id="{A7DFD746-31EA-471E-BE4D-69626036F743}"/>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403225</xdr:colOff>
      <xdr:row>0</xdr:row>
      <xdr:rowOff>0</xdr:rowOff>
    </xdr:from>
    <xdr:to>
      <xdr:col>0</xdr:col>
      <xdr:colOff>1057275</xdr:colOff>
      <xdr:row>1</xdr:row>
      <xdr:rowOff>67306</xdr:rowOff>
    </xdr:to>
    <xdr:sp macro="" textlink="">
      <xdr:nvSpPr>
        <xdr:cNvPr id="12" name="Rectangle 58">
          <a:extLst>
            <a:ext uri="{FF2B5EF4-FFF2-40B4-BE49-F238E27FC236}">
              <a16:creationId xmlns:a16="http://schemas.microsoft.com/office/drawing/2014/main" id="{D619F974-7084-412F-80DC-72D06639ECC9}"/>
            </a:ext>
          </a:extLst>
        </xdr:cNvPr>
        <xdr:cNvSpPr/>
      </xdr:nvSpPr>
      <xdr:spPr>
        <a:xfrm>
          <a:off x="403225" y="0"/>
          <a:ext cx="654050" cy="2778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6</xdr:row>
      <xdr:rowOff>33585</xdr:rowOff>
    </xdr:from>
    <xdr:to>
      <xdr:col>0</xdr:col>
      <xdr:colOff>1383144</xdr:colOff>
      <xdr:row>7</xdr:row>
      <xdr:rowOff>142630</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FC51653D-FAFA-4561-8975-96F4A147FCA1}"/>
            </a:ext>
          </a:extLst>
        </xdr:cNvPr>
        <xdr:cNvSpPr txBox="1"/>
      </xdr:nvSpPr>
      <xdr:spPr>
        <a:xfrm>
          <a:off x="0" y="1193903"/>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10605</xdr:rowOff>
    </xdr:from>
    <xdr:to>
      <xdr:col>0</xdr:col>
      <xdr:colOff>1385454</xdr:colOff>
      <xdr:row>9</xdr:row>
      <xdr:rowOff>108105</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74EC4DBE-DDEB-492E-AF1E-44066A1B046D}"/>
            </a:ext>
          </a:extLst>
        </xdr:cNvPr>
        <xdr:cNvSpPr txBox="1"/>
      </xdr:nvSpPr>
      <xdr:spPr>
        <a:xfrm>
          <a:off x="0" y="1528832"/>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174780</xdr:rowOff>
    </xdr:from>
    <xdr:to>
      <xdr:col>0</xdr:col>
      <xdr:colOff>1385455</xdr:colOff>
      <xdr:row>11</xdr:row>
      <xdr:rowOff>81780</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C9518EB9-9459-454F-909C-EA38674F3CE9}"/>
            </a:ext>
          </a:extLst>
        </xdr:cNvPr>
        <xdr:cNvSpPr txBox="1"/>
      </xdr:nvSpPr>
      <xdr:spPr>
        <a:xfrm>
          <a:off x="0" y="188350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115340</xdr:rowOff>
    </xdr:from>
    <xdr:to>
      <xdr:col>0</xdr:col>
      <xdr:colOff>1385455</xdr:colOff>
      <xdr:row>13</xdr:row>
      <xdr:rowOff>22340</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2325E4EB-CD2D-4FBB-8F95-257C95CC3BF5}"/>
            </a:ext>
          </a:extLst>
        </xdr:cNvPr>
        <xdr:cNvSpPr txBox="1"/>
      </xdr:nvSpPr>
      <xdr:spPr>
        <a:xfrm>
          <a:off x="0" y="220506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61696</xdr:rowOff>
    </xdr:from>
    <xdr:to>
      <xdr:col>0</xdr:col>
      <xdr:colOff>1385454</xdr:colOff>
      <xdr:row>14</xdr:row>
      <xdr:rowOff>159196</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41ABFAB2-CD03-4173-A0E7-82417EC454ED}"/>
            </a:ext>
          </a:extLst>
        </xdr:cNvPr>
        <xdr:cNvSpPr txBox="1"/>
      </xdr:nvSpPr>
      <xdr:spPr>
        <a:xfrm>
          <a:off x="0" y="2532423"/>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25</xdr:row>
      <xdr:rowOff>166409</xdr:rowOff>
    </xdr:from>
    <xdr:to>
      <xdr:col>0</xdr:col>
      <xdr:colOff>1386000</xdr:colOff>
      <xdr:row>26</xdr:row>
      <xdr:rowOff>246591</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1233DF10-6BE0-46FA-8193-A224EB5410EB}"/>
            </a:ext>
          </a:extLst>
        </xdr:cNvPr>
        <xdr:cNvSpPr txBox="1"/>
      </xdr:nvSpPr>
      <xdr:spPr>
        <a:xfrm>
          <a:off x="0" y="480190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131917</xdr:rowOff>
    </xdr:from>
    <xdr:to>
      <xdr:col>0</xdr:col>
      <xdr:colOff>1385454</xdr:colOff>
      <xdr:row>5</xdr:row>
      <xdr:rowOff>38917</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8AC95104-B489-40DA-8A97-1DA46CD55C7C}"/>
            </a:ext>
          </a:extLst>
        </xdr:cNvPr>
        <xdr:cNvSpPr txBox="1"/>
      </xdr:nvSpPr>
      <xdr:spPr>
        <a:xfrm>
          <a:off x="0" y="847735"/>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12335</xdr:rowOff>
    </xdr:from>
    <xdr:to>
      <xdr:col>0</xdr:col>
      <xdr:colOff>1385455</xdr:colOff>
      <xdr:row>16</xdr:row>
      <xdr:rowOff>109835</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0ED79648-390F-4910-A34A-69AE19080869}"/>
            </a:ext>
          </a:extLst>
        </xdr:cNvPr>
        <xdr:cNvSpPr txBox="1"/>
      </xdr:nvSpPr>
      <xdr:spPr>
        <a:xfrm>
          <a:off x="0" y="2864062"/>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26</xdr:row>
      <xdr:rowOff>284212</xdr:rowOff>
    </xdr:from>
    <xdr:to>
      <xdr:col>0</xdr:col>
      <xdr:colOff>1386000</xdr:colOff>
      <xdr:row>26</xdr:row>
      <xdr:rowOff>572212</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9AF51BA3-74E6-4C64-9BE4-424662C2B3CD}"/>
            </a:ext>
          </a:extLst>
        </xdr:cNvPr>
        <xdr:cNvSpPr txBox="1"/>
      </xdr:nvSpPr>
      <xdr:spPr>
        <a:xfrm>
          <a:off x="0" y="512753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115239</xdr:rowOff>
    </xdr:from>
    <xdr:to>
      <xdr:col>1</xdr:col>
      <xdr:colOff>4254</xdr:colOff>
      <xdr:row>25</xdr:row>
      <xdr:rowOff>155864</xdr:rowOff>
    </xdr:to>
    <xdr:sp macro="" textlink="">
      <xdr:nvSpPr>
        <xdr:cNvPr id="30" name="Rectangle 59">
          <a:extLst>
            <a:ext uri="{FF2B5EF4-FFF2-40B4-BE49-F238E27FC236}">
              <a16:creationId xmlns:a16="http://schemas.microsoft.com/office/drawing/2014/main" id="{E8FECC83-D327-4561-A64F-AED552F97C8C}"/>
            </a:ext>
          </a:extLst>
        </xdr:cNvPr>
        <xdr:cNvSpPr/>
      </xdr:nvSpPr>
      <xdr:spPr>
        <a:xfrm>
          <a:off x="0" y="3157466"/>
          <a:ext cx="1395481" cy="1633898"/>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16</xdr:row>
      <xdr:rowOff>125529</xdr:rowOff>
    </xdr:from>
    <xdr:to>
      <xdr:col>1</xdr:col>
      <xdr:colOff>606</xdr:colOff>
      <xdr:row>18</xdr:row>
      <xdr:rowOff>32529</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58AEA6EB-2046-4479-83C8-8CD5B99AB3C3}"/>
            </a:ext>
          </a:extLst>
        </xdr:cNvPr>
        <xdr:cNvSpPr txBox="1"/>
      </xdr:nvSpPr>
      <xdr:spPr>
        <a:xfrm>
          <a:off x="0" y="3167756"/>
          <a:ext cx="139183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Taxonomy summary</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18</xdr:row>
      <xdr:rowOff>37237</xdr:rowOff>
    </xdr:from>
    <xdr:to>
      <xdr:col>0</xdr:col>
      <xdr:colOff>1381487</xdr:colOff>
      <xdr:row>19</xdr:row>
      <xdr:rowOff>128964</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DBD8D287-2726-4865-A130-2F92A0CDC9D3}"/>
            </a:ext>
          </a:extLst>
        </xdr:cNvPr>
        <xdr:cNvSpPr txBox="1"/>
      </xdr:nvSpPr>
      <xdr:spPr>
        <a:xfrm>
          <a:off x="0" y="3460464"/>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19</xdr:row>
      <xdr:rowOff>161170</xdr:rowOff>
    </xdr:from>
    <xdr:to>
      <xdr:col>0</xdr:col>
      <xdr:colOff>1381487</xdr:colOff>
      <xdr:row>21</xdr:row>
      <xdr:rowOff>68170</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D8457829-48D6-444A-A3A1-F6A4FA736C3A}"/>
            </a:ext>
          </a:extLst>
        </xdr:cNvPr>
        <xdr:cNvSpPr txBox="1"/>
      </xdr:nvSpPr>
      <xdr:spPr>
        <a:xfrm>
          <a:off x="0" y="3780670"/>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21</xdr:row>
      <xdr:rowOff>81535</xdr:rowOff>
    </xdr:from>
    <xdr:to>
      <xdr:col>0</xdr:col>
      <xdr:colOff>1381487</xdr:colOff>
      <xdr:row>23</xdr:row>
      <xdr:rowOff>5853</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9F758B1D-FB78-4CD6-B03D-02DA81AD3C36}"/>
            </a:ext>
          </a:extLst>
        </xdr:cNvPr>
        <xdr:cNvSpPr txBox="1"/>
      </xdr:nvSpPr>
      <xdr:spPr>
        <a:xfrm>
          <a:off x="0" y="4082035"/>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baseline="0">
              <a:solidFill>
                <a:srgbClr val="5F7170"/>
              </a:solidFill>
              <a:latin typeface="Maersk Text" panose="00000500000000000000" pitchFamily="2" charset="0"/>
            </a:rPr>
            <a:t>Taxonomy - 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23</xdr:row>
      <xdr:rowOff>35018</xdr:rowOff>
    </xdr:from>
    <xdr:to>
      <xdr:col>0</xdr:col>
      <xdr:colOff>1381487</xdr:colOff>
      <xdr:row>25</xdr:row>
      <xdr:rowOff>123700</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641B1DFE-F46B-4C29-87F0-0C279742529A}"/>
            </a:ext>
          </a:extLst>
        </xdr:cNvPr>
        <xdr:cNvSpPr txBox="1"/>
      </xdr:nvSpPr>
      <xdr:spPr>
        <a:xfrm>
          <a:off x="0" y="4399200"/>
          <a:ext cx="138148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a:t>
          </a:r>
          <a:r>
            <a:rPr lang="en-US" sz="800" b="0" baseline="0">
              <a:solidFill>
                <a:srgbClr val="5F7170"/>
              </a:solidFill>
              <a:latin typeface="Maersk Text" panose="00000500000000000000" pitchFamily="2" charset="0"/>
            </a:rPr>
            <a:t> - Principal Adverse Impacts (PAI)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35445</xdr:rowOff>
    </xdr:from>
    <xdr:to>
      <xdr:col>0</xdr:col>
      <xdr:colOff>922342</xdr:colOff>
      <xdr:row>3</xdr:row>
      <xdr:rowOff>16685</xdr:rowOff>
    </xdr:to>
    <xdr:pic>
      <xdr:nvPicPr>
        <xdr:cNvPr id="29" name="Picture 3">
          <a:hlinkClick xmlns:r="http://schemas.openxmlformats.org/officeDocument/2006/relationships" r:id="rId7"/>
          <a:extLst>
            <a:ext uri="{FF2B5EF4-FFF2-40B4-BE49-F238E27FC236}">
              <a16:creationId xmlns:a16="http://schemas.microsoft.com/office/drawing/2014/main" id="{A938E969-A17B-4094-826B-F22E416FC9D0}"/>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60614</xdr:rowOff>
    </xdr:to>
    <xdr:sp macro="" textlink="">
      <xdr:nvSpPr>
        <xdr:cNvPr id="38" name="Rectangle 2">
          <a:extLst>
            <a:ext uri="{FF2B5EF4-FFF2-40B4-BE49-F238E27FC236}">
              <a16:creationId xmlns:a16="http://schemas.microsoft.com/office/drawing/2014/main" id="{7265DA06-8A52-45B1-A552-2563B7B2E17F}"/>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6</xdr:row>
      <xdr:rowOff>64195</xdr:rowOff>
    </xdr:from>
    <xdr:to>
      <xdr:col>0</xdr:col>
      <xdr:colOff>1385455</xdr:colOff>
      <xdr:row>7</xdr:row>
      <xdr:rowOff>161695</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0AD66E9C-D78C-40C7-B3C6-FB6575058104}"/>
            </a:ext>
          </a:extLst>
        </xdr:cNvPr>
        <xdr:cNvSpPr txBox="1"/>
      </xdr:nvSpPr>
      <xdr:spPr>
        <a:xfrm>
          <a:off x="0" y="118410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195254</xdr:rowOff>
    </xdr:from>
    <xdr:to>
      <xdr:col>0</xdr:col>
      <xdr:colOff>1385455</xdr:colOff>
      <xdr:row>7</xdr:row>
      <xdr:rowOff>483254</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6241371A-A1F0-4070-86C5-AFEA7BFF48B3}"/>
            </a:ext>
          </a:extLst>
        </xdr:cNvPr>
        <xdr:cNvSpPr txBox="1"/>
      </xdr:nvSpPr>
      <xdr:spPr>
        <a:xfrm>
          <a:off x="0" y="150566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522587</xdr:rowOff>
    </xdr:from>
    <xdr:to>
      <xdr:col>0</xdr:col>
      <xdr:colOff>1385455</xdr:colOff>
      <xdr:row>7</xdr:row>
      <xdr:rowOff>810587</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949809F2-9940-4768-9142-3D08B03BEC64}"/>
            </a:ext>
          </a:extLst>
        </xdr:cNvPr>
        <xdr:cNvSpPr txBox="1"/>
      </xdr:nvSpPr>
      <xdr:spPr>
        <a:xfrm>
          <a:off x="0" y="183299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849197</xdr:rowOff>
    </xdr:from>
    <xdr:to>
      <xdr:col>0</xdr:col>
      <xdr:colOff>1389784</xdr:colOff>
      <xdr:row>7</xdr:row>
      <xdr:rowOff>1137197</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1996859D-ACB3-4802-A284-CDB61C69384B}"/>
            </a:ext>
          </a:extLst>
        </xdr:cNvPr>
        <xdr:cNvSpPr txBox="1"/>
      </xdr:nvSpPr>
      <xdr:spPr>
        <a:xfrm>
          <a:off x="0" y="2159606"/>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1168977</xdr:rowOff>
    </xdr:from>
    <xdr:to>
      <xdr:col>0</xdr:col>
      <xdr:colOff>1385455</xdr:colOff>
      <xdr:row>7</xdr:row>
      <xdr:rowOff>1456977</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86473F68-165E-4C95-8107-B89887B77881}"/>
            </a:ext>
          </a:extLst>
        </xdr:cNvPr>
        <xdr:cNvSpPr txBox="1"/>
      </xdr:nvSpPr>
      <xdr:spPr>
        <a:xfrm>
          <a:off x="0" y="247938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111684</xdr:rowOff>
    </xdr:from>
    <xdr:to>
      <xdr:col>1</xdr:col>
      <xdr:colOff>2886</xdr:colOff>
      <xdr:row>18</xdr:row>
      <xdr:rowOff>18684</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84EC29B8-1745-4D36-96BB-8DA8C76546FF}"/>
            </a:ext>
          </a:extLst>
        </xdr:cNvPr>
        <xdr:cNvSpPr txBox="1"/>
      </xdr:nvSpPr>
      <xdr:spPr>
        <a:xfrm>
          <a:off x="0" y="4764502"/>
          <a:ext cx="139411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34881</xdr:rowOff>
    </xdr:from>
    <xdr:to>
      <xdr:col>0</xdr:col>
      <xdr:colOff>1389784</xdr:colOff>
      <xdr:row>6</xdr:row>
      <xdr:rowOff>22699</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98967D7F-92BF-47D3-AF19-1D26E5BFE84F}"/>
            </a:ext>
          </a:extLst>
        </xdr:cNvPr>
        <xdr:cNvSpPr txBox="1"/>
      </xdr:nvSpPr>
      <xdr:spPr>
        <a:xfrm>
          <a:off x="0" y="85460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1473557</xdr:rowOff>
    </xdr:from>
    <xdr:to>
      <xdr:col>0</xdr:col>
      <xdr:colOff>1387475</xdr:colOff>
      <xdr:row>7</xdr:row>
      <xdr:rowOff>1761557</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B3FAFAC5-9BD2-4D64-BADE-AE040DD61A7B}"/>
            </a:ext>
          </a:extLst>
        </xdr:cNvPr>
        <xdr:cNvSpPr txBox="1"/>
      </xdr:nvSpPr>
      <xdr:spPr>
        <a:xfrm>
          <a:off x="0" y="2783966"/>
          <a:ext cx="138314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18</xdr:row>
      <xdr:rowOff>48215</xdr:rowOff>
    </xdr:from>
    <xdr:to>
      <xdr:col>0</xdr:col>
      <xdr:colOff>1386000</xdr:colOff>
      <xdr:row>19</xdr:row>
      <xdr:rowOff>145715</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E37D9F3B-8727-4BE1-A12B-D4F0D4CC4B90}"/>
            </a:ext>
          </a:extLst>
        </xdr:cNvPr>
        <xdr:cNvSpPr txBox="1"/>
      </xdr:nvSpPr>
      <xdr:spPr>
        <a:xfrm>
          <a:off x="0" y="508203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1770570</xdr:rowOff>
    </xdr:from>
    <xdr:to>
      <xdr:col>1</xdr:col>
      <xdr:colOff>4662</xdr:colOff>
      <xdr:row>16</xdr:row>
      <xdr:rowOff>57727</xdr:rowOff>
    </xdr:to>
    <xdr:sp macro="" textlink="">
      <xdr:nvSpPr>
        <xdr:cNvPr id="30" name="Rectangle 59">
          <a:extLst>
            <a:ext uri="{FF2B5EF4-FFF2-40B4-BE49-F238E27FC236}">
              <a16:creationId xmlns:a16="http://schemas.microsoft.com/office/drawing/2014/main" id="{C7A525AA-9465-4820-8C19-5CA95FD29B24}"/>
            </a:ext>
          </a:extLst>
        </xdr:cNvPr>
        <xdr:cNvSpPr/>
      </xdr:nvSpPr>
      <xdr:spPr>
        <a:xfrm>
          <a:off x="0" y="3080979"/>
          <a:ext cx="1395889" cy="162956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7</xdr:row>
      <xdr:rowOff>1792404</xdr:rowOff>
    </xdr:from>
    <xdr:to>
      <xdr:col>0</xdr:col>
      <xdr:colOff>1386000</xdr:colOff>
      <xdr:row>9</xdr:row>
      <xdr:rowOff>71495</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72ED55B8-AFA0-40B4-A1E0-F772B7C09962}"/>
            </a:ext>
          </a:extLst>
        </xdr:cNvPr>
        <xdr:cNvSpPr txBox="1"/>
      </xdr:nvSpPr>
      <xdr:spPr>
        <a:xfrm>
          <a:off x="0" y="310281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76924</xdr:rowOff>
    </xdr:from>
    <xdr:to>
      <xdr:col>0</xdr:col>
      <xdr:colOff>1388992</xdr:colOff>
      <xdr:row>10</xdr:row>
      <xdr:rowOff>174424</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FB8070A9-55A5-40D2-9E8F-086A55E9930A}"/>
            </a:ext>
          </a:extLst>
        </xdr:cNvPr>
        <xdr:cNvSpPr txBox="1"/>
      </xdr:nvSpPr>
      <xdr:spPr>
        <a:xfrm>
          <a:off x="0" y="3396242"/>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Taxonomy - Revenue</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10</xdr:row>
      <xdr:rowOff>179132</xdr:rowOff>
    </xdr:from>
    <xdr:to>
      <xdr:col>0</xdr:col>
      <xdr:colOff>1388992</xdr:colOff>
      <xdr:row>12</xdr:row>
      <xdr:rowOff>86132</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A34CA5BC-D1EB-499E-B8B0-82F59174C11D}"/>
            </a:ext>
          </a:extLst>
        </xdr:cNvPr>
        <xdr:cNvSpPr txBox="1"/>
      </xdr:nvSpPr>
      <xdr:spPr>
        <a:xfrm>
          <a:off x="0" y="3688950"/>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119704</xdr:rowOff>
    </xdr:from>
    <xdr:to>
      <xdr:col>0</xdr:col>
      <xdr:colOff>1388992</xdr:colOff>
      <xdr:row>14</xdr:row>
      <xdr:rowOff>26704</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8BD9308B-F380-4203-A152-021FF8F092C5}"/>
            </a:ext>
          </a:extLst>
        </xdr:cNvPr>
        <xdr:cNvSpPr txBox="1"/>
      </xdr:nvSpPr>
      <xdr:spPr>
        <a:xfrm>
          <a:off x="0" y="4010522"/>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a:t>
          </a:r>
          <a:r>
            <a:rPr lang="en-US" sz="800" b="0" baseline="0">
              <a:solidFill>
                <a:srgbClr val="5F7170"/>
              </a:solidFill>
              <a:latin typeface="Maersk Text" panose="00000500000000000000" pitchFamily="2" charset="0"/>
            </a:rPr>
            <a:t> </a:t>
          </a:r>
          <a:r>
            <a:rPr lang="en-US" sz="800" b="0">
              <a:solidFill>
                <a:srgbClr val="5F7170"/>
              </a:solidFill>
              <a:latin typeface="Maersk Text" panose="00000500000000000000" pitchFamily="2" charset="0"/>
            </a:rPr>
            <a:t>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49068</xdr:rowOff>
    </xdr:from>
    <xdr:to>
      <xdr:col>0</xdr:col>
      <xdr:colOff>1388992</xdr:colOff>
      <xdr:row>16</xdr:row>
      <xdr:rowOff>28068</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0D76370F-4720-4274-9A23-ED0412DC71AE}"/>
            </a:ext>
          </a:extLst>
        </xdr:cNvPr>
        <xdr:cNvSpPr txBox="1"/>
      </xdr:nvSpPr>
      <xdr:spPr>
        <a:xfrm>
          <a:off x="0" y="4320886"/>
          <a:ext cx="1388992"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 - Principal</a:t>
          </a:r>
          <a:r>
            <a:rPr lang="en-US" sz="800" b="0" baseline="0">
              <a:solidFill>
                <a:srgbClr val="5F7170"/>
              </a:solidFill>
              <a:latin typeface="Maersk Text" panose="00000500000000000000" pitchFamily="2" charset="0"/>
            </a:rPr>
            <a:t> Adverse Impacts (</a:t>
          </a:r>
          <a:r>
            <a:rPr lang="en-US" sz="800" b="0">
              <a:solidFill>
                <a:srgbClr val="5F7170"/>
              </a:solidFill>
              <a:latin typeface="Maersk Text" panose="00000500000000000000" pitchFamily="2" charset="0"/>
            </a:rPr>
            <a:t>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85958</xdr:rowOff>
    </xdr:to>
    <xdr:pic>
      <xdr:nvPicPr>
        <xdr:cNvPr id="19" name="Picture 3">
          <a:hlinkClick xmlns:r="http://schemas.openxmlformats.org/officeDocument/2006/relationships" r:id="rId7"/>
          <a:extLst>
            <a:ext uri="{FF2B5EF4-FFF2-40B4-BE49-F238E27FC236}">
              <a16:creationId xmlns:a16="http://schemas.microsoft.com/office/drawing/2014/main" id="{F561DF00-1106-4158-9ECF-F6271D171514}"/>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9" name="Rectangle 2">
          <a:extLst>
            <a:ext uri="{FF2B5EF4-FFF2-40B4-BE49-F238E27FC236}">
              <a16:creationId xmlns:a16="http://schemas.microsoft.com/office/drawing/2014/main" id="{401A66F0-0E77-4E44-A0B3-9CD4493B33B4}"/>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6</xdr:row>
      <xdr:rowOff>54093</xdr:rowOff>
    </xdr:from>
    <xdr:to>
      <xdr:col>0</xdr:col>
      <xdr:colOff>1387186</xdr:colOff>
      <xdr:row>7</xdr:row>
      <xdr:rowOff>151593</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61A0AF79-0354-465A-84DC-2045CA2D8149}"/>
            </a:ext>
          </a:extLst>
        </xdr:cNvPr>
        <xdr:cNvSpPr txBox="1"/>
      </xdr:nvSpPr>
      <xdr:spPr>
        <a:xfrm>
          <a:off x="0" y="1174002"/>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196698</xdr:rowOff>
    </xdr:from>
    <xdr:to>
      <xdr:col>0</xdr:col>
      <xdr:colOff>1385454</xdr:colOff>
      <xdr:row>7</xdr:row>
      <xdr:rowOff>484698</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276E281D-DD2E-42F2-8785-157187A71DA7}"/>
            </a:ext>
          </a:extLst>
        </xdr:cNvPr>
        <xdr:cNvSpPr txBox="1"/>
      </xdr:nvSpPr>
      <xdr:spPr>
        <a:xfrm>
          <a:off x="0" y="150710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526918</xdr:rowOff>
    </xdr:from>
    <xdr:to>
      <xdr:col>0</xdr:col>
      <xdr:colOff>1385454</xdr:colOff>
      <xdr:row>7</xdr:row>
      <xdr:rowOff>814918</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E0A0FBB6-C1C6-444F-985B-5B1441AEB00E}"/>
            </a:ext>
          </a:extLst>
        </xdr:cNvPr>
        <xdr:cNvSpPr txBox="1"/>
      </xdr:nvSpPr>
      <xdr:spPr>
        <a:xfrm>
          <a:off x="0" y="183732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857135</xdr:rowOff>
    </xdr:from>
    <xdr:to>
      <xdr:col>0</xdr:col>
      <xdr:colOff>1386000</xdr:colOff>
      <xdr:row>7</xdr:row>
      <xdr:rowOff>1145135</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DC368C6C-F1C9-40BE-BFE4-A107C0E7FED7}"/>
            </a:ext>
          </a:extLst>
        </xdr:cNvPr>
        <xdr:cNvSpPr txBox="1"/>
      </xdr:nvSpPr>
      <xdr:spPr>
        <a:xfrm>
          <a:off x="0" y="216754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1181604</xdr:rowOff>
    </xdr:from>
    <xdr:to>
      <xdr:col>0</xdr:col>
      <xdr:colOff>1386000</xdr:colOff>
      <xdr:row>7</xdr:row>
      <xdr:rowOff>1469604</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7895B240-5DAB-4496-8B16-13187FA53FBE}"/>
            </a:ext>
          </a:extLst>
        </xdr:cNvPr>
        <xdr:cNvSpPr txBox="1"/>
      </xdr:nvSpPr>
      <xdr:spPr>
        <a:xfrm>
          <a:off x="0" y="249201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114427</xdr:rowOff>
    </xdr:from>
    <xdr:to>
      <xdr:col>0</xdr:col>
      <xdr:colOff>1385743</xdr:colOff>
      <xdr:row>18</xdr:row>
      <xdr:rowOff>44363</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14946E6F-1E1B-4C8E-A9FE-DECF0A507B1B}"/>
            </a:ext>
          </a:extLst>
        </xdr:cNvPr>
        <xdr:cNvSpPr txBox="1"/>
      </xdr:nvSpPr>
      <xdr:spPr>
        <a:xfrm>
          <a:off x="0" y="4744154"/>
          <a:ext cx="1385743" cy="310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18286</xdr:rowOff>
    </xdr:from>
    <xdr:to>
      <xdr:col>0</xdr:col>
      <xdr:colOff>1385455</xdr:colOff>
      <xdr:row>6</xdr:row>
      <xdr:rowOff>6104</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ACEAB521-C410-40BC-9857-CA214B6BEA17}"/>
            </a:ext>
          </a:extLst>
        </xdr:cNvPr>
        <xdr:cNvSpPr txBox="1"/>
      </xdr:nvSpPr>
      <xdr:spPr>
        <a:xfrm>
          <a:off x="0" y="838013"/>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1490154</xdr:rowOff>
    </xdr:from>
    <xdr:to>
      <xdr:col>0</xdr:col>
      <xdr:colOff>1386000</xdr:colOff>
      <xdr:row>7</xdr:row>
      <xdr:rowOff>1778154</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BDC4D6CF-0724-45C7-831A-97D757633CF0}"/>
            </a:ext>
          </a:extLst>
        </xdr:cNvPr>
        <xdr:cNvSpPr txBox="1"/>
      </xdr:nvSpPr>
      <xdr:spPr>
        <a:xfrm>
          <a:off x="0" y="2800563"/>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18</xdr:row>
      <xdr:rowOff>72749</xdr:rowOff>
    </xdr:from>
    <xdr:to>
      <xdr:col>0</xdr:col>
      <xdr:colOff>1385455</xdr:colOff>
      <xdr:row>19</xdr:row>
      <xdr:rowOff>174999</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FE3130E0-8F64-4B96-B3FF-D30F4A114396}"/>
            </a:ext>
          </a:extLst>
        </xdr:cNvPr>
        <xdr:cNvSpPr txBox="1"/>
      </xdr:nvSpPr>
      <xdr:spPr>
        <a:xfrm>
          <a:off x="0" y="5083476"/>
          <a:ext cx="1385455" cy="29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1777784</xdr:rowOff>
    </xdr:from>
    <xdr:to>
      <xdr:col>1</xdr:col>
      <xdr:colOff>18040</xdr:colOff>
      <xdr:row>16</xdr:row>
      <xdr:rowOff>109681</xdr:rowOff>
    </xdr:to>
    <xdr:sp macro="" textlink="">
      <xdr:nvSpPr>
        <xdr:cNvPr id="30" name="Rectangle 59">
          <a:extLst>
            <a:ext uri="{FF2B5EF4-FFF2-40B4-BE49-F238E27FC236}">
              <a16:creationId xmlns:a16="http://schemas.microsoft.com/office/drawing/2014/main" id="{5056BCE6-94A6-4E1A-AE22-82AB144B0FF1}"/>
            </a:ext>
          </a:extLst>
        </xdr:cNvPr>
        <xdr:cNvSpPr/>
      </xdr:nvSpPr>
      <xdr:spPr>
        <a:xfrm>
          <a:off x="0" y="3088193"/>
          <a:ext cx="1409267" cy="1651215"/>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8</xdr:row>
      <xdr:rowOff>4304</xdr:rowOff>
    </xdr:from>
    <xdr:to>
      <xdr:col>0</xdr:col>
      <xdr:colOff>1386000</xdr:colOff>
      <xdr:row>9</xdr:row>
      <xdr:rowOff>101804</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2B87E3DA-D241-49AA-8F0A-5BE3DD439C10}"/>
            </a:ext>
          </a:extLst>
        </xdr:cNvPr>
        <xdr:cNvSpPr txBox="1"/>
      </xdr:nvSpPr>
      <xdr:spPr>
        <a:xfrm>
          <a:off x="0" y="311003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118343</xdr:rowOff>
    </xdr:from>
    <xdr:to>
      <xdr:col>0</xdr:col>
      <xdr:colOff>1381487</xdr:colOff>
      <xdr:row>11</xdr:row>
      <xdr:rowOff>25343</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5448E9A0-7977-4824-B366-6EC0965E50D8}"/>
            </a:ext>
          </a:extLst>
        </xdr:cNvPr>
        <xdr:cNvSpPr txBox="1"/>
      </xdr:nvSpPr>
      <xdr:spPr>
        <a:xfrm>
          <a:off x="0" y="3414570"/>
          <a:ext cx="138148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11</xdr:row>
      <xdr:rowOff>41886</xdr:rowOff>
    </xdr:from>
    <xdr:to>
      <xdr:col>0</xdr:col>
      <xdr:colOff>1381990</xdr:colOff>
      <xdr:row>12</xdr:row>
      <xdr:rowOff>139386</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8852E8D7-CAFE-4269-BC22-5428D7458845}"/>
            </a:ext>
          </a:extLst>
        </xdr:cNvPr>
        <xdr:cNvSpPr txBox="1"/>
      </xdr:nvSpPr>
      <xdr:spPr>
        <a:xfrm>
          <a:off x="0" y="3719113"/>
          <a:ext cx="138199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Taxonomy</a:t>
          </a:r>
          <a:r>
            <a:rPr lang="en-US" sz="800" b="1" baseline="0">
              <a:solidFill>
                <a:schemeClr val="tx1"/>
              </a:solidFill>
              <a:latin typeface="Maersk Text" panose="00000500000000000000" pitchFamily="2" charset="0"/>
            </a:rPr>
            <a:t> - </a:t>
          </a:r>
          <a:r>
            <a:rPr lang="en-US" sz="800" b="1">
              <a:solidFill>
                <a:schemeClr val="tx1"/>
              </a:solidFill>
              <a:latin typeface="Maersk Text" panose="00000500000000000000" pitchFamily="2" charset="0"/>
            </a:rPr>
            <a:t>Capex</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12</xdr:row>
      <xdr:rowOff>167409</xdr:rowOff>
    </xdr:from>
    <xdr:to>
      <xdr:col>0</xdr:col>
      <xdr:colOff>1386000</xdr:colOff>
      <xdr:row>14</xdr:row>
      <xdr:rowOff>74409</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06E3A7B6-7C5E-4CF0-9F96-155F12B6A2E1}"/>
            </a:ext>
          </a:extLst>
        </xdr:cNvPr>
        <xdr:cNvSpPr txBox="1"/>
      </xdr:nvSpPr>
      <xdr:spPr>
        <a:xfrm>
          <a:off x="0" y="403513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a:t>
          </a:r>
          <a:r>
            <a:rPr lang="en-US" sz="800" b="0" baseline="0">
              <a:solidFill>
                <a:srgbClr val="5F7170"/>
              </a:solidFill>
              <a:latin typeface="Maersk Text" panose="00000500000000000000" pitchFamily="2" charset="0"/>
            </a:rPr>
            <a:t> </a:t>
          </a:r>
          <a:r>
            <a:rPr lang="en-US" sz="800" b="0">
              <a:solidFill>
                <a:srgbClr val="5F7170"/>
              </a:solidFill>
              <a:latin typeface="Maersk Text" panose="00000500000000000000" pitchFamily="2" charset="0"/>
            </a:rPr>
            <a:t>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86593</xdr:rowOff>
    </xdr:from>
    <xdr:to>
      <xdr:col>0</xdr:col>
      <xdr:colOff>1386000</xdr:colOff>
      <xdr:row>16</xdr:row>
      <xdr:rowOff>92365</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D2AE7D5C-8417-4AFC-982F-F0FD2254F1B8}"/>
            </a:ext>
          </a:extLst>
        </xdr:cNvPr>
        <xdr:cNvSpPr txBox="1"/>
      </xdr:nvSpPr>
      <xdr:spPr>
        <a:xfrm>
          <a:off x="0" y="4335320"/>
          <a:ext cx="1386000" cy="386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a:t>
          </a:r>
          <a:r>
            <a:rPr lang="en-US" sz="800" b="0" baseline="0">
              <a:solidFill>
                <a:srgbClr val="5F7170"/>
              </a:solidFill>
              <a:latin typeface="Maersk Text" panose="00000500000000000000" pitchFamily="2" charset="0"/>
            </a:rPr>
            <a:t> - Principal Adverse Impacts (</a:t>
          </a:r>
          <a:r>
            <a:rPr lang="en-US" sz="800" b="0">
              <a:solidFill>
                <a:srgbClr val="5F7170"/>
              </a:solidFill>
              <a:latin typeface="Maersk Text" panose="00000500000000000000" pitchFamily="2" charset="0"/>
            </a:rPr>
            <a:t>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85958</xdr:rowOff>
    </xdr:to>
    <xdr:pic>
      <xdr:nvPicPr>
        <xdr:cNvPr id="19" name="Picture 3">
          <a:hlinkClick xmlns:r="http://schemas.openxmlformats.org/officeDocument/2006/relationships" r:id="rId7"/>
          <a:extLst>
            <a:ext uri="{FF2B5EF4-FFF2-40B4-BE49-F238E27FC236}">
              <a16:creationId xmlns:a16="http://schemas.microsoft.com/office/drawing/2014/main" id="{209BD134-2ABE-4611-8C9D-1240F7DE2C36}"/>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9" name="Rectangle 2">
          <a:extLst>
            <a:ext uri="{FF2B5EF4-FFF2-40B4-BE49-F238E27FC236}">
              <a16:creationId xmlns:a16="http://schemas.microsoft.com/office/drawing/2014/main" id="{7B38A58A-46F9-42B8-85FE-6F67F5441B05}"/>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403225</xdr:colOff>
      <xdr:row>0</xdr:row>
      <xdr:rowOff>0</xdr:rowOff>
    </xdr:from>
    <xdr:to>
      <xdr:col>0</xdr:col>
      <xdr:colOff>1057275</xdr:colOff>
      <xdr:row>1</xdr:row>
      <xdr:rowOff>96430</xdr:rowOff>
    </xdr:to>
    <xdr:sp macro="" textlink="">
      <xdr:nvSpPr>
        <xdr:cNvPr id="12" name="Rectangle 58">
          <a:extLst>
            <a:ext uri="{FF2B5EF4-FFF2-40B4-BE49-F238E27FC236}">
              <a16:creationId xmlns:a16="http://schemas.microsoft.com/office/drawing/2014/main" id="{E655F9FC-683D-4784-9382-0534D37D6E44}"/>
            </a:ext>
          </a:extLst>
        </xdr:cNvPr>
        <xdr:cNvSpPr/>
      </xdr:nvSpPr>
      <xdr:spPr>
        <a:xfrm>
          <a:off x="403225" y="0"/>
          <a:ext cx="654050" cy="2778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5</xdr:row>
      <xdr:rowOff>155941</xdr:rowOff>
    </xdr:from>
    <xdr:to>
      <xdr:col>0</xdr:col>
      <xdr:colOff>1383144</xdr:colOff>
      <xdr:row>7</xdr:row>
      <xdr:rowOff>80259</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39F43019-F7DA-4B9F-A012-75D94B73A4E2}"/>
            </a:ext>
          </a:extLst>
        </xdr:cNvPr>
        <xdr:cNvSpPr txBox="1"/>
      </xdr:nvSpPr>
      <xdr:spPr>
        <a:xfrm>
          <a:off x="0" y="121235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119590</xdr:rowOff>
    </xdr:from>
    <xdr:to>
      <xdr:col>0</xdr:col>
      <xdr:colOff>1383144</xdr:colOff>
      <xdr:row>7</xdr:row>
      <xdr:rowOff>407590</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7F826B6A-C475-4EDD-A642-0DA73F184ACC}"/>
            </a:ext>
          </a:extLst>
        </xdr:cNvPr>
        <xdr:cNvSpPr txBox="1"/>
      </xdr:nvSpPr>
      <xdr:spPr>
        <a:xfrm>
          <a:off x="0" y="1539681"/>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449260</xdr:rowOff>
    </xdr:from>
    <xdr:to>
      <xdr:col>0</xdr:col>
      <xdr:colOff>1379560</xdr:colOff>
      <xdr:row>7</xdr:row>
      <xdr:rowOff>737260</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04474C6F-EB11-4AF8-BC9F-29D422F9D2A7}"/>
            </a:ext>
          </a:extLst>
        </xdr:cNvPr>
        <xdr:cNvSpPr txBox="1"/>
      </xdr:nvSpPr>
      <xdr:spPr>
        <a:xfrm>
          <a:off x="0" y="1869351"/>
          <a:ext cx="137956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795146</xdr:rowOff>
    </xdr:from>
    <xdr:to>
      <xdr:col>0</xdr:col>
      <xdr:colOff>1388155</xdr:colOff>
      <xdr:row>7</xdr:row>
      <xdr:rowOff>1083146</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7FE7B644-DE57-439E-8514-456170B78B97}"/>
            </a:ext>
          </a:extLst>
        </xdr:cNvPr>
        <xdr:cNvSpPr txBox="1"/>
      </xdr:nvSpPr>
      <xdr:spPr>
        <a:xfrm>
          <a:off x="0" y="2215237"/>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1113615</xdr:rowOff>
    </xdr:from>
    <xdr:to>
      <xdr:col>0</xdr:col>
      <xdr:colOff>1388155</xdr:colOff>
      <xdr:row>7</xdr:row>
      <xdr:rowOff>1401615</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09CDB884-71C3-4F94-B50E-76852484893A}"/>
            </a:ext>
          </a:extLst>
        </xdr:cNvPr>
        <xdr:cNvSpPr txBox="1"/>
      </xdr:nvSpPr>
      <xdr:spPr>
        <a:xfrm>
          <a:off x="0" y="2533706"/>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350301</xdr:rowOff>
    </xdr:from>
    <xdr:to>
      <xdr:col>0</xdr:col>
      <xdr:colOff>1388155</xdr:colOff>
      <xdr:row>19</xdr:row>
      <xdr:rowOff>89892</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452A252E-1551-425E-9494-820A92DF8420}"/>
            </a:ext>
          </a:extLst>
        </xdr:cNvPr>
        <xdr:cNvSpPr txBox="1"/>
      </xdr:nvSpPr>
      <xdr:spPr>
        <a:xfrm>
          <a:off x="0" y="4893437"/>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50448</xdr:rowOff>
    </xdr:from>
    <xdr:to>
      <xdr:col>0</xdr:col>
      <xdr:colOff>1383144</xdr:colOff>
      <xdr:row>5</xdr:row>
      <xdr:rowOff>101766</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2A36470F-519D-48B9-95D7-5EBA349D74EA}"/>
            </a:ext>
          </a:extLst>
        </xdr:cNvPr>
        <xdr:cNvSpPr txBox="1"/>
      </xdr:nvSpPr>
      <xdr:spPr>
        <a:xfrm>
          <a:off x="0" y="870175"/>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44086</xdr:rowOff>
    </xdr:from>
    <xdr:to>
      <xdr:col>0</xdr:col>
      <xdr:colOff>1388155</xdr:colOff>
      <xdr:row>9</xdr:row>
      <xdr:rowOff>141586</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8F828D3F-744F-43E9-9726-6C446417CA71}"/>
            </a:ext>
          </a:extLst>
        </xdr:cNvPr>
        <xdr:cNvSpPr txBox="1"/>
      </xdr:nvSpPr>
      <xdr:spPr>
        <a:xfrm>
          <a:off x="0" y="2872722"/>
          <a:ext cx="13881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19</xdr:row>
      <xdr:rowOff>116412</xdr:rowOff>
    </xdr:from>
    <xdr:to>
      <xdr:col>0</xdr:col>
      <xdr:colOff>1388155</xdr:colOff>
      <xdr:row>21</xdr:row>
      <xdr:rowOff>23412</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B31F3D23-3868-4D55-881C-CD0A09961A59}"/>
            </a:ext>
          </a:extLst>
        </xdr:cNvPr>
        <xdr:cNvSpPr txBox="1"/>
      </xdr:nvSpPr>
      <xdr:spPr>
        <a:xfrm>
          <a:off x="0" y="5207957"/>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148594</xdr:rowOff>
    </xdr:from>
    <xdr:to>
      <xdr:col>1</xdr:col>
      <xdr:colOff>4662</xdr:colOff>
      <xdr:row>17</xdr:row>
      <xdr:rowOff>317500</xdr:rowOff>
    </xdr:to>
    <xdr:sp macro="" textlink="">
      <xdr:nvSpPr>
        <xdr:cNvPr id="30" name="Rectangle 59">
          <a:extLst>
            <a:ext uri="{FF2B5EF4-FFF2-40B4-BE49-F238E27FC236}">
              <a16:creationId xmlns:a16="http://schemas.microsoft.com/office/drawing/2014/main" id="{35FC2954-0CC9-42C4-9530-2AF9AB93F8DA}"/>
            </a:ext>
          </a:extLst>
        </xdr:cNvPr>
        <xdr:cNvSpPr/>
      </xdr:nvSpPr>
      <xdr:spPr>
        <a:xfrm>
          <a:off x="0" y="3167730"/>
          <a:ext cx="1395889" cy="169290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9</xdr:row>
      <xdr:rowOff>179407</xdr:rowOff>
    </xdr:from>
    <xdr:to>
      <xdr:col>0</xdr:col>
      <xdr:colOff>1386000</xdr:colOff>
      <xdr:row>11</xdr:row>
      <xdr:rowOff>86407</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37126D13-AFC3-4B79-A17A-9DDFDA83D112}"/>
            </a:ext>
          </a:extLst>
        </xdr:cNvPr>
        <xdr:cNvSpPr txBox="1"/>
      </xdr:nvSpPr>
      <xdr:spPr>
        <a:xfrm>
          <a:off x="0" y="319854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11</xdr:row>
      <xdr:rowOff>117733</xdr:rowOff>
    </xdr:from>
    <xdr:to>
      <xdr:col>0</xdr:col>
      <xdr:colOff>1388992</xdr:colOff>
      <xdr:row>13</xdr:row>
      <xdr:rowOff>24733</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1003C03B-8142-41E5-B971-3C589A2302BD}"/>
            </a:ext>
          </a:extLst>
        </xdr:cNvPr>
        <xdr:cNvSpPr txBox="1"/>
      </xdr:nvSpPr>
      <xdr:spPr>
        <a:xfrm>
          <a:off x="0" y="3517869"/>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51892</xdr:rowOff>
    </xdr:from>
    <xdr:to>
      <xdr:col>0</xdr:col>
      <xdr:colOff>1388992</xdr:colOff>
      <xdr:row>14</xdr:row>
      <xdr:rowOff>149392</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C1BCBBD4-B9F5-48E0-8C85-EC814F3B69E9}"/>
            </a:ext>
          </a:extLst>
        </xdr:cNvPr>
        <xdr:cNvSpPr txBox="1"/>
      </xdr:nvSpPr>
      <xdr:spPr>
        <a:xfrm>
          <a:off x="0" y="3833028"/>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14</xdr:row>
      <xdr:rowOff>183328</xdr:rowOff>
    </xdr:from>
    <xdr:to>
      <xdr:col>0</xdr:col>
      <xdr:colOff>1388992</xdr:colOff>
      <xdr:row>16</xdr:row>
      <xdr:rowOff>90328</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E34B4433-0E8D-4069-8544-A4477007AF06}"/>
            </a:ext>
          </a:extLst>
        </xdr:cNvPr>
        <xdr:cNvSpPr txBox="1"/>
      </xdr:nvSpPr>
      <xdr:spPr>
        <a:xfrm>
          <a:off x="0" y="4154964"/>
          <a:ext cx="1388992"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Taxonomy -</a:t>
          </a:r>
          <a:r>
            <a:rPr lang="en-US" sz="800" b="1" baseline="0">
              <a:solidFill>
                <a:schemeClr val="tx1"/>
              </a:solidFill>
              <a:latin typeface="Maersk Text" panose="00000500000000000000" pitchFamily="2" charset="0"/>
            </a:rPr>
            <a:t> </a:t>
          </a:r>
          <a:r>
            <a:rPr lang="en-US" sz="800" b="1">
              <a:solidFill>
                <a:schemeClr val="tx1"/>
              </a:solidFill>
              <a:latin typeface="Maersk Text" panose="00000500000000000000" pitchFamily="2" charset="0"/>
            </a:rPr>
            <a:t>Opex</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16</xdr:row>
      <xdr:rowOff>109364</xdr:rowOff>
    </xdr:from>
    <xdr:to>
      <xdr:col>0</xdr:col>
      <xdr:colOff>1388992</xdr:colOff>
      <xdr:row>17</xdr:row>
      <xdr:rowOff>278864</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9D2ABC85-B4BA-42BA-927B-C932D9DA9B06}"/>
            </a:ext>
          </a:extLst>
        </xdr:cNvPr>
        <xdr:cNvSpPr txBox="1"/>
      </xdr:nvSpPr>
      <xdr:spPr>
        <a:xfrm>
          <a:off x="0" y="4462000"/>
          <a:ext cx="1388992"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SFDR</a:t>
          </a:r>
          <a:r>
            <a:rPr lang="en-US" sz="800" b="0" baseline="0">
              <a:solidFill>
                <a:srgbClr val="5F7170"/>
              </a:solidFill>
              <a:latin typeface="Maersk Text" panose="00000500000000000000" pitchFamily="2" charset="0"/>
            </a:rPr>
            <a:t> - Principal Adverse Impacts (</a:t>
          </a:r>
          <a:r>
            <a:rPr lang="en-US" sz="800" b="0">
              <a:solidFill>
                <a:srgbClr val="5F7170"/>
              </a:solidFill>
              <a:latin typeface="Maersk Text" panose="00000500000000000000" pitchFamily="2" charset="0"/>
            </a:rPr>
            <a:t>PAI)</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85958</xdr:rowOff>
    </xdr:to>
    <xdr:pic>
      <xdr:nvPicPr>
        <xdr:cNvPr id="29" name="Picture 3">
          <a:hlinkClick xmlns:r="http://schemas.openxmlformats.org/officeDocument/2006/relationships" r:id="rId7"/>
          <a:extLst>
            <a:ext uri="{FF2B5EF4-FFF2-40B4-BE49-F238E27FC236}">
              <a16:creationId xmlns:a16="http://schemas.microsoft.com/office/drawing/2014/main" id="{8E26AA92-4044-481C-9219-2B97A96F108A}"/>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38" name="Rectangle 2">
          <a:extLst>
            <a:ext uri="{FF2B5EF4-FFF2-40B4-BE49-F238E27FC236}">
              <a16:creationId xmlns:a16="http://schemas.microsoft.com/office/drawing/2014/main" id="{02DB40BB-A54A-4B7D-BB6A-306CA2AF5214}"/>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403225</xdr:colOff>
      <xdr:row>0</xdr:row>
      <xdr:rowOff>0</xdr:rowOff>
    </xdr:from>
    <xdr:to>
      <xdr:col>0</xdr:col>
      <xdr:colOff>1057275</xdr:colOff>
      <xdr:row>1</xdr:row>
      <xdr:rowOff>96805</xdr:rowOff>
    </xdr:to>
    <xdr:sp macro="" textlink="">
      <xdr:nvSpPr>
        <xdr:cNvPr id="12" name="Rectangle 58">
          <a:extLst>
            <a:ext uri="{FF2B5EF4-FFF2-40B4-BE49-F238E27FC236}">
              <a16:creationId xmlns:a16="http://schemas.microsoft.com/office/drawing/2014/main" id="{27D3E3D8-DC88-451B-AD03-48A162E8FC30}"/>
            </a:ext>
          </a:extLst>
        </xdr:cNvPr>
        <xdr:cNvSpPr/>
      </xdr:nvSpPr>
      <xdr:spPr>
        <a:xfrm>
          <a:off x="403225" y="0"/>
          <a:ext cx="654050" cy="2778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4</xdr:row>
      <xdr:rowOff>135840</xdr:rowOff>
    </xdr:from>
    <xdr:to>
      <xdr:col>0</xdr:col>
      <xdr:colOff>1388155</xdr:colOff>
      <xdr:row>6</xdr:row>
      <xdr:rowOff>54385</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0EE85DC4-C687-4D96-BFDC-1C2218ACF123}"/>
            </a:ext>
          </a:extLst>
        </xdr:cNvPr>
        <xdr:cNvSpPr txBox="1"/>
      </xdr:nvSpPr>
      <xdr:spPr>
        <a:xfrm>
          <a:off x="0" y="1215340"/>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98849</xdr:rowOff>
    </xdr:from>
    <xdr:to>
      <xdr:col>0</xdr:col>
      <xdr:colOff>1383144</xdr:colOff>
      <xdr:row>7</xdr:row>
      <xdr:rowOff>196349</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698D3F13-1F6A-4FC6-8610-6AEF076C2CA6}"/>
            </a:ext>
          </a:extLst>
        </xdr:cNvPr>
        <xdr:cNvSpPr txBox="1"/>
      </xdr:nvSpPr>
      <xdr:spPr>
        <a:xfrm>
          <a:off x="0" y="1547804"/>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234632</xdr:rowOff>
    </xdr:from>
    <xdr:to>
      <xdr:col>0</xdr:col>
      <xdr:colOff>1383144</xdr:colOff>
      <xdr:row>8</xdr:row>
      <xdr:rowOff>164723</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D3F7FE0B-1B53-4623-8552-03FB2002222F}"/>
            </a:ext>
          </a:extLst>
        </xdr:cNvPr>
        <xdr:cNvSpPr txBox="1"/>
      </xdr:nvSpPr>
      <xdr:spPr>
        <a:xfrm>
          <a:off x="0" y="1874087"/>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15628</xdr:rowOff>
    </xdr:from>
    <xdr:to>
      <xdr:col>0</xdr:col>
      <xdr:colOff>1385743</xdr:colOff>
      <xdr:row>10</xdr:row>
      <xdr:rowOff>113128</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7911EB25-433D-4475-8046-C89C6B1146FB}"/>
            </a:ext>
          </a:extLst>
        </xdr:cNvPr>
        <xdr:cNvSpPr txBox="1"/>
      </xdr:nvSpPr>
      <xdr:spPr>
        <a:xfrm>
          <a:off x="0" y="2203492"/>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142516</xdr:rowOff>
    </xdr:from>
    <xdr:to>
      <xdr:col>0</xdr:col>
      <xdr:colOff>1383144</xdr:colOff>
      <xdr:row>10</xdr:row>
      <xdr:rowOff>430516</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45E1601D-F9F2-4CB0-ACAE-66BC0DCECE04}"/>
            </a:ext>
          </a:extLst>
        </xdr:cNvPr>
        <xdr:cNvSpPr txBox="1"/>
      </xdr:nvSpPr>
      <xdr:spPr>
        <a:xfrm>
          <a:off x="0" y="252088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53175</xdr:rowOff>
    </xdr:from>
    <xdr:to>
      <xdr:col>0</xdr:col>
      <xdr:colOff>1388155</xdr:colOff>
      <xdr:row>15</xdr:row>
      <xdr:rowOff>341175</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9B2E0A5B-4563-4F3A-A585-B543915CDB95}"/>
            </a:ext>
          </a:extLst>
        </xdr:cNvPr>
        <xdr:cNvSpPr txBox="1"/>
      </xdr:nvSpPr>
      <xdr:spPr>
        <a:xfrm>
          <a:off x="0" y="4798357"/>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92362</xdr:rowOff>
    </xdr:from>
    <xdr:to>
      <xdr:col>0</xdr:col>
      <xdr:colOff>1388155</xdr:colOff>
      <xdr:row>4</xdr:row>
      <xdr:rowOff>85953</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37D423EF-4D70-43B2-9F51-63CD6C876985}"/>
            </a:ext>
          </a:extLst>
        </xdr:cNvPr>
        <xdr:cNvSpPr txBox="1"/>
      </xdr:nvSpPr>
      <xdr:spPr>
        <a:xfrm>
          <a:off x="0" y="877453"/>
          <a:ext cx="1388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457910</xdr:rowOff>
    </xdr:from>
    <xdr:to>
      <xdr:col>0</xdr:col>
      <xdr:colOff>1386319</xdr:colOff>
      <xdr:row>11</xdr:row>
      <xdr:rowOff>214819</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4CFB67E2-7898-4D0E-9A97-5FC58509B03A}"/>
            </a:ext>
          </a:extLst>
        </xdr:cNvPr>
        <xdr:cNvSpPr txBox="1"/>
      </xdr:nvSpPr>
      <xdr:spPr>
        <a:xfrm>
          <a:off x="0" y="2836274"/>
          <a:ext cx="1386319"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EU regulation</a:t>
          </a:r>
          <a:r>
            <a:rPr lang="en-US" sz="800" b="1" baseline="0">
              <a:solidFill>
                <a:schemeClr val="bg1"/>
              </a:solidFill>
              <a:latin typeface="Maersk Text" panose="00000500000000000000" pitchFamily="2" charset="0"/>
            </a:rPr>
            <a:t> reporting</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16</xdr:row>
      <xdr:rowOff>23380</xdr:rowOff>
    </xdr:from>
    <xdr:to>
      <xdr:col>0</xdr:col>
      <xdr:colOff>1388155</xdr:colOff>
      <xdr:row>17</xdr:row>
      <xdr:rowOff>122455</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A7E73ED8-A16B-48E4-AEBE-7C9313827DD6}"/>
            </a:ext>
          </a:extLst>
        </xdr:cNvPr>
        <xdr:cNvSpPr txBox="1"/>
      </xdr:nvSpPr>
      <xdr:spPr>
        <a:xfrm>
          <a:off x="0" y="5120698"/>
          <a:ext cx="1388155" cy="28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213591</xdr:rowOff>
    </xdr:from>
    <xdr:to>
      <xdr:col>1</xdr:col>
      <xdr:colOff>9989</xdr:colOff>
      <xdr:row>15</xdr:row>
      <xdr:rowOff>28864</xdr:rowOff>
    </xdr:to>
    <xdr:sp macro="" textlink="">
      <xdr:nvSpPr>
        <xdr:cNvPr id="30" name="Rectangle 59">
          <a:extLst>
            <a:ext uri="{FF2B5EF4-FFF2-40B4-BE49-F238E27FC236}">
              <a16:creationId xmlns:a16="http://schemas.microsoft.com/office/drawing/2014/main" id="{35F4FC24-D0A5-4C4A-8724-683932D7D4A2}"/>
            </a:ext>
          </a:extLst>
        </xdr:cNvPr>
        <xdr:cNvSpPr/>
      </xdr:nvSpPr>
      <xdr:spPr>
        <a:xfrm>
          <a:off x="0" y="3123046"/>
          <a:ext cx="1401216" cy="1651000"/>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227866</xdr:rowOff>
    </xdr:from>
    <xdr:to>
      <xdr:col>0</xdr:col>
      <xdr:colOff>1386000</xdr:colOff>
      <xdr:row>12</xdr:row>
      <xdr:rowOff>157957</xdr:rowOff>
    </xdr:to>
    <xdr:sp macro="" textlink="">
      <xdr:nvSpPr>
        <xdr:cNvPr id="31" name="TextBox 62">
          <a:hlinkClick xmlns:r="http://schemas.openxmlformats.org/officeDocument/2006/relationships" r:id="rId10"/>
          <a:extLst>
            <a:ext uri="{FF2B5EF4-FFF2-40B4-BE49-F238E27FC236}">
              <a16:creationId xmlns:a16="http://schemas.microsoft.com/office/drawing/2014/main" id="{E73B6A56-F2D2-4E4D-9ED2-210C72DCEE5E}"/>
            </a:ext>
          </a:extLst>
        </xdr:cNvPr>
        <xdr:cNvSpPr txBox="1"/>
      </xdr:nvSpPr>
      <xdr:spPr>
        <a:xfrm>
          <a:off x="0" y="313732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summary</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182565</xdr:rowOff>
    </xdr:from>
    <xdr:to>
      <xdr:col>0</xdr:col>
      <xdr:colOff>1385464</xdr:colOff>
      <xdr:row>13</xdr:row>
      <xdr:rowOff>112656</xdr:rowOff>
    </xdr:to>
    <xdr:sp macro="" textlink="">
      <xdr:nvSpPr>
        <xdr:cNvPr id="32" name="TextBox 63">
          <a:hlinkClick xmlns:r="http://schemas.openxmlformats.org/officeDocument/2006/relationships" r:id="rId11"/>
          <a:extLst>
            <a:ext uri="{FF2B5EF4-FFF2-40B4-BE49-F238E27FC236}">
              <a16:creationId xmlns:a16="http://schemas.microsoft.com/office/drawing/2014/main" id="{87AD36A5-7FCA-4CDA-9852-80BCEBD0F35C}"/>
            </a:ext>
          </a:extLst>
        </xdr:cNvPr>
        <xdr:cNvSpPr txBox="1"/>
      </xdr:nvSpPr>
      <xdr:spPr>
        <a:xfrm>
          <a:off x="0" y="3449929"/>
          <a:ext cx="138546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 Revenue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134775</xdr:rowOff>
    </xdr:from>
    <xdr:to>
      <xdr:col>0</xdr:col>
      <xdr:colOff>1385464</xdr:colOff>
      <xdr:row>13</xdr:row>
      <xdr:rowOff>422775</xdr:rowOff>
    </xdr:to>
    <xdr:sp macro="" textlink="">
      <xdr:nvSpPr>
        <xdr:cNvPr id="33" name="TextBox 63">
          <a:hlinkClick xmlns:r="http://schemas.openxmlformats.org/officeDocument/2006/relationships" r:id="rId12"/>
          <a:extLst>
            <a:ext uri="{FF2B5EF4-FFF2-40B4-BE49-F238E27FC236}">
              <a16:creationId xmlns:a16="http://schemas.microsoft.com/office/drawing/2014/main" id="{FCDFABBE-4579-4ED8-A891-05AB604C535E}"/>
            </a:ext>
          </a:extLst>
        </xdr:cNvPr>
        <xdr:cNvSpPr txBox="1"/>
      </xdr:nvSpPr>
      <xdr:spPr>
        <a:xfrm>
          <a:off x="0" y="3760048"/>
          <a:ext cx="138546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a:t>
          </a:r>
          <a:r>
            <a:rPr lang="en-US" sz="800" b="0" baseline="0">
              <a:solidFill>
                <a:srgbClr val="5F7170"/>
              </a:solidFill>
              <a:latin typeface="Maersk Text" panose="00000500000000000000" pitchFamily="2" charset="0"/>
            </a:rPr>
            <a:t> - </a:t>
          </a:r>
          <a:r>
            <a:rPr lang="en-US" sz="800" b="0">
              <a:solidFill>
                <a:srgbClr val="5F7170"/>
              </a:solidFill>
              <a:latin typeface="Maersk Text" panose="00000500000000000000" pitchFamily="2" charset="0"/>
            </a:rPr>
            <a:t>Capex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427106</xdr:rowOff>
    </xdr:from>
    <xdr:to>
      <xdr:col>0</xdr:col>
      <xdr:colOff>1385464</xdr:colOff>
      <xdr:row>13</xdr:row>
      <xdr:rowOff>715106</xdr:rowOff>
    </xdr:to>
    <xdr:sp macro="" textlink="">
      <xdr:nvSpPr>
        <xdr:cNvPr id="34" name="TextBox 63">
          <a:hlinkClick xmlns:r="http://schemas.openxmlformats.org/officeDocument/2006/relationships" r:id="rId13"/>
          <a:extLst>
            <a:ext uri="{FF2B5EF4-FFF2-40B4-BE49-F238E27FC236}">
              <a16:creationId xmlns:a16="http://schemas.microsoft.com/office/drawing/2014/main" id="{55AA933B-6BAC-4A62-969A-008322DA423E}"/>
            </a:ext>
          </a:extLst>
        </xdr:cNvPr>
        <xdr:cNvSpPr txBox="1"/>
      </xdr:nvSpPr>
      <xdr:spPr>
        <a:xfrm>
          <a:off x="0" y="4052379"/>
          <a:ext cx="138546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Taxonomy -</a:t>
          </a:r>
          <a:r>
            <a:rPr lang="en-US" sz="800" b="0" baseline="0">
              <a:solidFill>
                <a:srgbClr val="5F7170"/>
              </a:solidFill>
              <a:latin typeface="Maersk Text" panose="00000500000000000000" pitchFamily="2" charset="0"/>
            </a:rPr>
            <a:t> </a:t>
          </a:r>
          <a:r>
            <a:rPr lang="en-US" sz="800" b="0">
              <a:solidFill>
                <a:srgbClr val="5F7170"/>
              </a:solidFill>
              <a:latin typeface="Maersk Text" panose="00000500000000000000" pitchFamily="2" charset="0"/>
            </a:rPr>
            <a:t>Opex</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742344</xdr:rowOff>
    </xdr:from>
    <xdr:to>
      <xdr:col>0</xdr:col>
      <xdr:colOff>1385464</xdr:colOff>
      <xdr:row>14</xdr:row>
      <xdr:rowOff>340344</xdr:rowOff>
    </xdr:to>
    <xdr:sp macro="" textlink="">
      <xdr:nvSpPr>
        <xdr:cNvPr id="35" name="TextBox 63">
          <a:hlinkClick xmlns:r="http://schemas.openxmlformats.org/officeDocument/2006/relationships" r:id="rId14"/>
          <a:extLst>
            <a:ext uri="{FF2B5EF4-FFF2-40B4-BE49-F238E27FC236}">
              <a16:creationId xmlns:a16="http://schemas.microsoft.com/office/drawing/2014/main" id="{F5D0C8B1-1F41-4463-B1BA-140D3859BC08}"/>
            </a:ext>
          </a:extLst>
        </xdr:cNvPr>
        <xdr:cNvSpPr txBox="1"/>
      </xdr:nvSpPr>
      <xdr:spPr>
        <a:xfrm>
          <a:off x="0" y="4367617"/>
          <a:ext cx="1385464"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SFDR - Principal</a:t>
          </a:r>
          <a:r>
            <a:rPr lang="en-US" sz="800" b="1" baseline="0">
              <a:solidFill>
                <a:schemeClr val="tx1"/>
              </a:solidFill>
              <a:latin typeface="Maersk Text" panose="00000500000000000000" pitchFamily="2" charset="0"/>
            </a:rPr>
            <a:t> Adverse Impacts (</a:t>
          </a:r>
          <a:r>
            <a:rPr lang="en-US" sz="800" b="1">
              <a:solidFill>
                <a:schemeClr val="tx1"/>
              </a:solidFill>
              <a:latin typeface="Maersk Text" panose="00000500000000000000" pitchFamily="2" charset="0"/>
            </a:rPr>
            <a:t>PAI)</a:t>
          </a:r>
          <a:endParaRPr lang="en-DK" sz="800" b="1">
            <a:solidFill>
              <a:schemeClr val="tx1"/>
            </a:solidFill>
            <a:latin typeface="Maersk Text" panose="00000500000000000000" pitchFamily="2" charset="0"/>
          </a:endParaRPr>
        </a:p>
      </xdr:txBody>
    </xdr:sp>
    <xdr:clientData/>
  </xdr:twoCellAnchor>
  <xdr:twoCellAnchor editAs="absolute">
    <xdr:from>
      <xdr:col>0</xdr:col>
      <xdr:colOff>463691</xdr:colOff>
      <xdr:row>1</xdr:row>
      <xdr:rowOff>64308</xdr:rowOff>
    </xdr:from>
    <xdr:to>
      <xdr:col>0</xdr:col>
      <xdr:colOff>922342</xdr:colOff>
      <xdr:row>2</xdr:row>
      <xdr:rowOff>374594</xdr:rowOff>
    </xdr:to>
    <xdr:pic>
      <xdr:nvPicPr>
        <xdr:cNvPr id="29" name="Picture 3">
          <a:hlinkClick xmlns:r="http://schemas.openxmlformats.org/officeDocument/2006/relationships" r:id="rId7"/>
          <a:extLst>
            <a:ext uri="{FF2B5EF4-FFF2-40B4-BE49-F238E27FC236}">
              <a16:creationId xmlns:a16="http://schemas.microsoft.com/office/drawing/2014/main" id="{E90A56DC-0783-467C-BA21-C63542009E0C}"/>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89477</xdr:rowOff>
    </xdr:to>
    <xdr:sp macro="" textlink="">
      <xdr:nvSpPr>
        <xdr:cNvPr id="38" name="Rectangle 2">
          <a:extLst>
            <a:ext uri="{FF2B5EF4-FFF2-40B4-BE49-F238E27FC236}">
              <a16:creationId xmlns:a16="http://schemas.microsoft.com/office/drawing/2014/main" id="{AFF5E296-640B-4599-A062-6134F2CD8522}"/>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403225</xdr:colOff>
      <xdr:row>0</xdr:row>
      <xdr:rowOff>0</xdr:rowOff>
    </xdr:from>
    <xdr:to>
      <xdr:col>0</xdr:col>
      <xdr:colOff>1054100</xdr:colOff>
      <xdr:row>1</xdr:row>
      <xdr:rowOff>97131</xdr:rowOff>
    </xdr:to>
    <xdr:sp macro="" textlink="">
      <xdr:nvSpPr>
        <xdr:cNvPr id="81" name="Rectangle 37">
          <a:extLst>
            <a:ext uri="{FF2B5EF4-FFF2-40B4-BE49-F238E27FC236}">
              <a16:creationId xmlns:a16="http://schemas.microsoft.com/office/drawing/2014/main" id="{20FC6D82-D36C-4F4F-AA9B-6284BBF62B1F}"/>
            </a:ext>
          </a:extLst>
        </xdr:cNvPr>
        <xdr:cNvSpPr/>
      </xdr:nvSpPr>
      <xdr:spPr>
        <a:xfrm>
          <a:off x="403225" y="0"/>
          <a:ext cx="650875" cy="279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xdr:from>
      <xdr:col>0</xdr:col>
      <xdr:colOff>0</xdr:colOff>
      <xdr:row>8</xdr:row>
      <xdr:rowOff>95571</xdr:rowOff>
    </xdr:from>
    <xdr:to>
      <xdr:col>1</xdr:col>
      <xdr:colOff>6830</xdr:colOff>
      <xdr:row>15</xdr:row>
      <xdr:rowOff>17319</xdr:rowOff>
    </xdr:to>
    <xdr:sp macro="" textlink="">
      <xdr:nvSpPr>
        <xdr:cNvPr id="18" name="Rectangle 59">
          <a:extLst>
            <a:ext uri="{FF2B5EF4-FFF2-40B4-BE49-F238E27FC236}">
              <a16:creationId xmlns:a16="http://schemas.microsoft.com/office/drawing/2014/main" id="{4F02109C-53FB-4699-9293-56BA1BBB48FF}"/>
            </a:ext>
          </a:extLst>
        </xdr:cNvPr>
        <xdr:cNvSpPr/>
      </xdr:nvSpPr>
      <xdr:spPr>
        <a:xfrm>
          <a:off x="0" y="1729253"/>
          <a:ext cx="1392285" cy="1289884"/>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5</xdr:row>
      <xdr:rowOff>92363</xdr:rowOff>
    </xdr:from>
    <xdr:to>
      <xdr:col>0</xdr:col>
      <xdr:colOff>1389761</xdr:colOff>
      <xdr:row>6</xdr:row>
      <xdr:rowOff>189863</xdr:rowOff>
    </xdr:to>
    <xdr:sp macro="" textlink="">
      <xdr:nvSpPr>
        <xdr:cNvPr id="20" name="TextBox 49">
          <a:hlinkClick xmlns:r="http://schemas.openxmlformats.org/officeDocument/2006/relationships" r:id="rId1"/>
          <a:extLst>
            <a:ext uri="{FF2B5EF4-FFF2-40B4-BE49-F238E27FC236}">
              <a16:creationId xmlns:a16="http://schemas.microsoft.com/office/drawing/2014/main" id="{351AAEAA-07C4-47FD-9742-BB84F942C9D8}"/>
            </a:ext>
          </a:extLst>
        </xdr:cNvPr>
        <xdr:cNvSpPr txBox="1"/>
      </xdr:nvSpPr>
      <xdr:spPr>
        <a:xfrm>
          <a:off x="0" y="1137227"/>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36783</xdr:rowOff>
    </xdr:from>
    <xdr:to>
      <xdr:col>0</xdr:col>
      <xdr:colOff>1389761</xdr:colOff>
      <xdr:row>16</xdr:row>
      <xdr:rowOff>134283</xdr:rowOff>
    </xdr:to>
    <xdr:sp macro="" textlink="">
      <xdr:nvSpPr>
        <xdr:cNvPr id="21" name="TextBox 50">
          <a:hlinkClick xmlns:r="http://schemas.openxmlformats.org/officeDocument/2006/relationships" r:id="rId2"/>
          <a:extLst>
            <a:ext uri="{FF2B5EF4-FFF2-40B4-BE49-F238E27FC236}">
              <a16:creationId xmlns:a16="http://schemas.microsoft.com/office/drawing/2014/main" id="{8A52A8CD-3A33-4C2C-A800-1D3AFD1A6F98}"/>
            </a:ext>
          </a:extLst>
        </xdr:cNvPr>
        <xdr:cNvSpPr txBox="1"/>
      </xdr:nvSpPr>
      <xdr:spPr>
        <a:xfrm>
          <a:off x="0" y="3038601"/>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16</xdr:row>
      <xdr:rowOff>150119</xdr:rowOff>
    </xdr:from>
    <xdr:to>
      <xdr:col>0</xdr:col>
      <xdr:colOff>1389761</xdr:colOff>
      <xdr:row>18</xdr:row>
      <xdr:rowOff>71839</xdr:rowOff>
    </xdr:to>
    <xdr:sp macro="" textlink="">
      <xdr:nvSpPr>
        <xdr:cNvPr id="22" name="TextBox 51">
          <a:hlinkClick xmlns:r="http://schemas.openxmlformats.org/officeDocument/2006/relationships" r:id="rId3"/>
          <a:extLst>
            <a:ext uri="{FF2B5EF4-FFF2-40B4-BE49-F238E27FC236}">
              <a16:creationId xmlns:a16="http://schemas.microsoft.com/office/drawing/2014/main" id="{E7B46BE5-1944-4C3F-82EB-46EF290E7CB1}"/>
            </a:ext>
          </a:extLst>
        </xdr:cNvPr>
        <xdr:cNvSpPr txBox="1"/>
      </xdr:nvSpPr>
      <xdr:spPr>
        <a:xfrm>
          <a:off x="0" y="3336087"/>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18</xdr:row>
      <xdr:rowOff>93639</xdr:rowOff>
    </xdr:from>
    <xdr:to>
      <xdr:col>0</xdr:col>
      <xdr:colOff>1389761</xdr:colOff>
      <xdr:row>19</xdr:row>
      <xdr:rowOff>187964</xdr:rowOff>
    </xdr:to>
    <xdr:sp macro="" textlink="">
      <xdr:nvSpPr>
        <xdr:cNvPr id="23" name="TextBox 52">
          <a:hlinkClick xmlns:r="http://schemas.openxmlformats.org/officeDocument/2006/relationships" r:id="rId4"/>
          <a:extLst>
            <a:ext uri="{FF2B5EF4-FFF2-40B4-BE49-F238E27FC236}">
              <a16:creationId xmlns:a16="http://schemas.microsoft.com/office/drawing/2014/main" id="{D8DBBF9D-D9BA-49A7-B73E-B9DA688B0691}"/>
            </a:ext>
          </a:extLst>
        </xdr:cNvPr>
        <xdr:cNvSpPr txBox="1"/>
      </xdr:nvSpPr>
      <xdr:spPr>
        <a:xfrm>
          <a:off x="0" y="3649062"/>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20</xdr:row>
      <xdr:rowOff>33391</xdr:rowOff>
    </xdr:from>
    <xdr:to>
      <xdr:col>0</xdr:col>
      <xdr:colOff>1389761</xdr:colOff>
      <xdr:row>21</xdr:row>
      <xdr:rowOff>130891</xdr:rowOff>
    </xdr:to>
    <xdr:sp macro="" textlink="">
      <xdr:nvSpPr>
        <xdr:cNvPr id="24" name="TextBox 53">
          <a:hlinkClick xmlns:r="http://schemas.openxmlformats.org/officeDocument/2006/relationships" r:id="rId5"/>
          <a:extLst>
            <a:ext uri="{FF2B5EF4-FFF2-40B4-BE49-F238E27FC236}">
              <a16:creationId xmlns:a16="http://schemas.microsoft.com/office/drawing/2014/main" id="{60EF843B-6697-4F6D-A806-D66D6B79F976}"/>
            </a:ext>
          </a:extLst>
        </xdr:cNvPr>
        <xdr:cNvSpPr txBox="1"/>
      </xdr:nvSpPr>
      <xdr:spPr>
        <a:xfrm>
          <a:off x="0" y="3976164"/>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21</xdr:row>
      <xdr:rowOff>172955</xdr:rowOff>
    </xdr:from>
    <xdr:to>
      <xdr:col>0</xdr:col>
      <xdr:colOff>1389761</xdr:colOff>
      <xdr:row>23</xdr:row>
      <xdr:rowOff>79955</xdr:rowOff>
    </xdr:to>
    <xdr:sp macro="" textlink="">
      <xdr:nvSpPr>
        <xdr:cNvPr id="25" name="TextBox 54">
          <a:hlinkClick xmlns:r="http://schemas.openxmlformats.org/officeDocument/2006/relationships" r:id="rId6"/>
          <a:extLst>
            <a:ext uri="{FF2B5EF4-FFF2-40B4-BE49-F238E27FC236}">
              <a16:creationId xmlns:a16="http://schemas.microsoft.com/office/drawing/2014/main" id="{26E534C5-5AE2-4C94-BE4C-075114134AFA}"/>
            </a:ext>
          </a:extLst>
        </xdr:cNvPr>
        <xdr:cNvSpPr txBox="1"/>
      </xdr:nvSpPr>
      <xdr:spPr>
        <a:xfrm>
          <a:off x="0" y="4306228"/>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207094</xdr:rowOff>
    </xdr:from>
    <xdr:to>
      <xdr:col>0</xdr:col>
      <xdr:colOff>1389761</xdr:colOff>
      <xdr:row>5</xdr:row>
      <xdr:rowOff>93600</xdr:rowOff>
    </xdr:to>
    <xdr:sp macro="" textlink="">
      <xdr:nvSpPr>
        <xdr:cNvPr id="26" name="TextBox 55">
          <a:hlinkClick xmlns:r="http://schemas.openxmlformats.org/officeDocument/2006/relationships" r:id="rId7"/>
          <a:extLst>
            <a:ext uri="{FF2B5EF4-FFF2-40B4-BE49-F238E27FC236}">
              <a16:creationId xmlns:a16="http://schemas.microsoft.com/office/drawing/2014/main" id="{97C64DA9-35AB-485D-B558-B40469D3DDEB}"/>
            </a:ext>
          </a:extLst>
        </xdr:cNvPr>
        <xdr:cNvSpPr txBox="1"/>
      </xdr:nvSpPr>
      <xdr:spPr>
        <a:xfrm>
          <a:off x="0" y="844114"/>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21386</xdr:rowOff>
    </xdr:from>
    <xdr:to>
      <xdr:col>0</xdr:col>
      <xdr:colOff>1389761</xdr:colOff>
      <xdr:row>8</xdr:row>
      <xdr:rowOff>111093</xdr:rowOff>
    </xdr:to>
    <xdr:sp macro="" textlink="">
      <xdr:nvSpPr>
        <xdr:cNvPr id="27" name="TextBox 56">
          <a:hlinkClick xmlns:r="http://schemas.openxmlformats.org/officeDocument/2006/relationships" r:id="rId8"/>
          <a:extLst>
            <a:ext uri="{FF2B5EF4-FFF2-40B4-BE49-F238E27FC236}">
              <a16:creationId xmlns:a16="http://schemas.microsoft.com/office/drawing/2014/main" id="{2FAC59A9-2780-47AF-A0B5-3B0EA30B36CE}"/>
            </a:ext>
          </a:extLst>
        </xdr:cNvPr>
        <xdr:cNvSpPr txBox="1"/>
      </xdr:nvSpPr>
      <xdr:spPr>
        <a:xfrm>
          <a:off x="0" y="1447250"/>
          <a:ext cx="1386586"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23</xdr:row>
      <xdr:rowOff>130325</xdr:rowOff>
    </xdr:from>
    <xdr:to>
      <xdr:col>0</xdr:col>
      <xdr:colOff>1389761</xdr:colOff>
      <xdr:row>25</xdr:row>
      <xdr:rowOff>71962</xdr:rowOff>
    </xdr:to>
    <xdr:sp macro="" textlink="">
      <xdr:nvSpPr>
        <xdr:cNvPr id="28" name="TextBox 57">
          <a:hlinkClick xmlns:r="http://schemas.openxmlformats.org/officeDocument/2006/relationships" r:id="rId9"/>
          <a:extLst>
            <a:ext uri="{FF2B5EF4-FFF2-40B4-BE49-F238E27FC236}">
              <a16:creationId xmlns:a16="http://schemas.microsoft.com/office/drawing/2014/main" id="{E9AE4E10-DEC8-4CAD-BE89-DEE8AD797ED4}"/>
            </a:ext>
          </a:extLst>
        </xdr:cNvPr>
        <xdr:cNvSpPr txBox="1"/>
      </xdr:nvSpPr>
      <xdr:spPr>
        <a:xfrm>
          <a:off x="0" y="4641423"/>
          <a:ext cx="13865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112248</xdr:rowOff>
    </xdr:from>
    <xdr:to>
      <xdr:col>0</xdr:col>
      <xdr:colOff>1389175</xdr:colOff>
      <xdr:row>10</xdr:row>
      <xdr:rowOff>1930</xdr:rowOff>
    </xdr:to>
    <xdr:sp macro="" textlink="">
      <xdr:nvSpPr>
        <xdr:cNvPr id="30" name="TextBox 60">
          <a:hlinkClick xmlns:r="http://schemas.openxmlformats.org/officeDocument/2006/relationships" r:id="rId10"/>
          <a:extLst>
            <a:ext uri="{FF2B5EF4-FFF2-40B4-BE49-F238E27FC236}">
              <a16:creationId xmlns:a16="http://schemas.microsoft.com/office/drawing/2014/main" id="{5B1A0302-A30D-4252-85BB-A4CF08FDD410}"/>
            </a:ext>
          </a:extLst>
        </xdr:cNvPr>
        <xdr:cNvSpPr txBox="1"/>
      </xdr:nvSpPr>
      <xdr:spPr>
        <a:xfrm>
          <a:off x="0" y="174593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Basis of reporting</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10</xdr:row>
      <xdr:rowOff>15622</xdr:rowOff>
    </xdr:from>
    <xdr:to>
      <xdr:col>0</xdr:col>
      <xdr:colOff>1389175</xdr:colOff>
      <xdr:row>11</xdr:row>
      <xdr:rowOff>92629</xdr:rowOff>
    </xdr:to>
    <xdr:sp macro="" textlink="">
      <xdr:nvSpPr>
        <xdr:cNvPr id="31" name="TextBox 61">
          <a:hlinkClick xmlns:r="http://schemas.openxmlformats.org/officeDocument/2006/relationships" r:id="rId11"/>
          <a:extLst>
            <a:ext uri="{FF2B5EF4-FFF2-40B4-BE49-F238E27FC236}">
              <a16:creationId xmlns:a16="http://schemas.microsoft.com/office/drawing/2014/main" id="{77D4AE51-0FF7-4E82-ABD1-C4D2268EB44C}"/>
            </a:ext>
          </a:extLst>
        </xdr:cNvPr>
        <xdr:cNvSpPr txBox="1"/>
      </xdr:nvSpPr>
      <xdr:spPr>
        <a:xfrm>
          <a:off x="0" y="203809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 governance model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11</xdr:row>
      <xdr:rowOff>118634</xdr:rowOff>
    </xdr:from>
    <xdr:to>
      <xdr:col>0</xdr:col>
      <xdr:colOff>1389175</xdr:colOff>
      <xdr:row>13</xdr:row>
      <xdr:rowOff>97634</xdr:rowOff>
    </xdr:to>
    <xdr:sp macro="" textlink="">
      <xdr:nvSpPr>
        <xdr:cNvPr id="32" name="TextBox 62">
          <a:hlinkClick xmlns:r="http://schemas.openxmlformats.org/officeDocument/2006/relationships" r:id="rId12"/>
          <a:extLst>
            <a:ext uri="{FF2B5EF4-FFF2-40B4-BE49-F238E27FC236}">
              <a16:creationId xmlns:a16="http://schemas.microsoft.com/office/drawing/2014/main" id="{BDE8C228-1514-4C55-B1A5-D485D41F03A3}"/>
            </a:ext>
          </a:extLst>
        </xdr:cNvPr>
        <xdr:cNvSpPr txBox="1"/>
      </xdr:nvSpPr>
      <xdr:spPr>
        <a:xfrm>
          <a:off x="0" y="2358452"/>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t"/>
        <a:lstStyle/>
        <a:p>
          <a:pPr algn="l"/>
          <a:r>
            <a:rPr lang="en-US" sz="800" b="0">
              <a:solidFill>
                <a:srgbClr val="5F7170"/>
              </a:solidFill>
              <a:latin typeface="Maersk Text" panose="00000500000000000000" pitchFamily="2" charset="0"/>
            </a:rPr>
            <a:t>Double</a:t>
          </a:r>
          <a:r>
            <a:rPr lang="en-US" sz="800" b="0" baseline="0">
              <a:solidFill>
                <a:srgbClr val="5F7170"/>
              </a:solidFill>
              <a:latin typeface="Maersk Text" panose="00000500000000000000" pitchFamily="2" charset="0"/>
            </a:rPr>
            <a:t> materiality assessment (DMA)</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111027</xdr:rowOff>
    </xdr:from>
    <xdr:to>
      <xdr:col>0</xdr:col>
      <xdr:colOff>1389175</xdr:colOff>
      <xdr:row>15</xdr:row>
      <xdr:rowOff>14852</xdr:rowOff>
    </xdr:to>
    <xdr:sp macro="" textlink="">
      <xdr:nvSpPr>
        <xdr:cNvPr id="33" name="TextBox 63">
          <a:hlinkClick xmlns:r="http://schemas.openxmlformats.org/officeDocument/2006/relationships" r:id="rId13"/>
          <a:extLst>
            <a:ext uri="{FF2B5EF4-FFF2-40B4-BE49-F238E27FC236}">
              <a16:creationId xmlns:a16="http://schemas.microsoft.com/office/drawing/2014/main" id="{DB0763BB-1740-4EC9-9FF9-94229EAFA872}"/>
            </a:ext>
          </a:extLst>
        </xdr:cNvPr>
        <xdr:cNvSpPr txBox="1"/>
      </xdr:nvSpPr>
      <xdr:spPr>
        <a:xfrm>
          <a:off x="0" y="272549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Strategic ESG targets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85958</xdr:rowOff>
    </xdr:to>
    <xdr:pic>
      <xdr:nvPicPr>
        <xdr:cNvPr id="34" name="Picture 3">
          <a:hlinkClick xmlns:r="http://schemas.openxmlformats.org/officeDocument/2006/relationships" r:id="rId7"/>
          <a:extLst>
            <a:ext uri="{FF2B5EF4-FFF2-40B4-BE49-F238E27FC236}">
              <a16:creationId xmlns:a16="http://schemas.microsoft.com/office/drawing/2014/main" id="{D8CFCD36-7F0E-4B4A-BF39-84CD46E32AC9}"/>
            </a:ext>
          </a:extLst>
        </xdr:cNvPr>
        <xdr:cNvPicPr>
          <a:picLocks/>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35" name="Rectangle 2">
          <a:extLst>
            <a:ext uri="{FF2B5EF4-FFF2-40B4-BE49-F238E27FC236}">
              <a16:creationId xmlns:a16="http://schemas.microsoft.com/office/drawing/2014/main" id="{8932A228-701A-4F07-9E48-BDEE1DDE7CD7}"/>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5</xdr:row>
      <xdr:rowOff>89705</xdr:rowOff>
    </xdr:from>
    <xdr:to>
      <xdr:col>0</xdr:col>
      <xdr:colOff>1385455</xdr:colOff>
      <xdr:row>6</xdr:row>
      <xdr:rowOff>187205</xdr:rowOff>
    </xdr:to>
    <xdr:sp macro="" textlink="">
      <xdr:nvSpPr>
        <xdr:cNvPr id="3" name="TextBox 49">
          <a:hlinkClick xmlns:r="http://schemas.openxmlformats.org/officeDocument/2006/relationships" r:id="rId1"/>
          <a:extLst>
            <a:ext uri="{FF2B5EF4-FFF2-40B4-BE49-F238E27FC236}">
              <a16:creationId xmlns:a16="http://schemas.microsoft.com/office/drawing/2014/main" id="{53B8EA67-3A3A-460D-B2BD-4F5EC11F1A2B}"/>
            </a:ext>
          </a:extLst>
        </xdr:cNvPr>
        <xdr:cNvSpPr txBox="1"/>
      </xdr:nvSpPr>
      <xdr:spPr>
        <a:xfrm>
          <a:off x="0" y="116920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44721</xdr:rowOff>
    </xdr:from>
    <xdr:to>
      <xdr:col>0</xdr:col>
      <xdr:colOff>1386000</xdr:colOff>
      <xdr:row>8</xdr:row>
      <xdr:rowOff>142221</xdr:rowOff>
    </xdr:to>
    <xdr:sp macro="" textlink="">
      <xdr:nvSpPr>
        <xdr:cNvPr id="4" name="TextBox 50">
          <a:hlinkClick xmlns:r="http://schemas.openxmlformats.org/officeDocument/2006/relationships" r:id="rId2"/>
          <a:extLst>
            <a:ext uri="{FF2B5EF4-FFF2-40B4-BE49-F238E27FC236}">
              <a16:creationId xmlns:a16="http://schemas.microsoft.com/office/drawing/2014/main" id="{CEB1723D-5371-4CD9-8DB6-E1E60D90789B}"/>
            </a:ext>
          </a:extLst>
        </xdr:cNvPr>
        <xdr:cNvSpPr txBox="1"/>
      </xdr:nvSpPr>
      <xdr:spPr>
        <a:xfrm>
          <a:off x="0" y="150522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8412</xdr:rowOff>
    </xdr:from>
    <xdr:to>
      <xdr:col>0</xdr:col>
      <xdr:colOff>1385455</xdr:colOff>
      <xdr:row>10</xdr:row>
      <xdr:rowOff>88594</xdr:rowOff>
    </xdr:to>
    <xdr:sp macro="" textlink="">
      <xdr:nvSpPr>
        <xdr:cNvPr id="5" name="TextBox 51">
          <a:hlinkClick xmlns:r="http://schemas.openxmlformats.org/officeDocument/2006/relationships" r:id="rId3"/>
          <a:extLst>
            <a:ext uri="{FF2B5EF4-FFF2-40B4-BE49-F238E27FC236}">
              <a16:creationId xmlns:a16="http://schemas.microsoft.com/office/drawing/2014/main" id="{8B3C6D72-1C13-4FDB-BC89-955193140D23}"/>
            </a:ext>
          </a:extLst>
        </xdr:cNvPr>
        <xdr:cNvSpPr txBox="1"/>
      </xdr:nvSpPr>
      <xdr:spPr>
        <a:xfrm>
          <a:off x="0" y="184991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139517</xdr:rowOff>
    </xdr:from>
    <xdr:to>
      <xdr:col>0</xdr:col>
      <xdr:colOff>1385455</xdr:colOff>
      <xdr:row>12</xdr:row>
      <xdr:rowOff>46517</xdr:rowOff>
    </xdr:to>
    <xdr:sp macro="" textlink="">
      <xdr:nvSpPr>
        <xdr:cNvPr id="6" name="TextBox 52">
          <a:hlinkClick xmlns:r="http://schemas.openxmlformats.org/officeDocument/2006/relationships" r:id="rId4"/>
          <a:extLst>
            <a:ext uri="{FF2B5EF4-FFF2-40B4-BE49-F238E27FC236}">
              <a16:creationId xmlns:a16="http://schemas.microsoft.com/office/drawing/2014/main" id="{FEA0EBA4-0FF3-4816-A73C-BD6E094097B0}"/>
            </a:ext>
          </a:extLst>
        </xdr:cNvPr>
        <xdr:cNvSpPr txBox="1"/>
      </xdr:nvSpPr>
      <xdr:spPr>
        <a:xfrm>
          <a:off x="0" y="218883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103233</xdr:rowOff>
    </xdr:from>
    <xdr:to>
      <xdr:col>0</xdr:col>
      <xdr:colOff>1386000</xdr:colOff>
      <xdr:row>14</xdr:row>
      <xdr:rowOff>10233</xdr:rowOff>
    </xdr:to>
    <xdr:sp macro="" textlink="">
      <xdr:nvSpPr>
        <xdr:cNvPr id="7" name="TextBox 53">
          <a:hlinkClick xmlns:r="http://schemas.openxmlformats.org/officeDocument/2006/relationships" r:id="rId5"/>
          <a:extLst>
            <a:ext uri="{FF2B5EF4-FFF2-40B4-BE49-F238E27FC236}">
              <a16:creationId xmlns:a16="http://schemas.microsoft.com/office/drawing/2014/main" id="{6EC30896-1961-4C99-A8B3-ABD88585CB68}"/>
            </a:ext>
          </a:extLst>
        </xdr:cNvPr>
        <xdr:cNvSpPr txBox="1"/>
      </xdr:nvSpPr>
      <xdr:spPr>
        <a:xfrm>
          <a:off x="0" y="253355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40595</xdr:rowOff>
    </xdr:from>
    <xdr:to>
      <xdr:col>0</xdr:col>
      <xdr:colOff>1386000</xdr:colOff>
      <xdr:row>15</xdr:row>
      <xdr:rowOff>138095</xdr:rowOff>
    </xdr:to>
    <xdr:sp macro="" textlink="">
      <xdr:nvSpPr>
        <xdr:cNvPr id="8" name="TextBox 54">
          <a:hlinkClick xmlns:r="http://schemas.openxmlformats.org/officeDocument/2006/relationships" r:id="rId6"/>
          <a:extLst>
            <a:ext uri="{FF2B5EF4-FFF2-40B4-BE49-F238E27FC236}">
              <a16:creationId xmlns:a16="http://schemas.microsoft.com/office/drawing/2014/main" id="{3473F019-9F70-4D0A-96A4-AEB11EC78F15}"/>
            </a:ext>
          </a:extLst>
        </xdr:cNvPr>
        <xdr:cNvSpPr txBox="1"/>
      </xdr:nvSpPr>
      <xdr:spPr>
        <a:xfrm>
          <a:off x="0" y="285191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163428</xdr:rowOff>
    </xdr:from>
    <xdr:to>
      <xdr:col>0</xdr:col>
      <xdr:colOff>1385454</xdr:colOff>
      <xdr:row>5</xdr:row>
      <xdr:rowOff>53110</xdr:rowOff>
    </xdr:to>
    <xdr:sp macro="" textlink="">
      <xdr:nvSpPr>
        <xdr:cNvPr id="9" name="TextBox 55">
          <a:hlinkClick xmlns:r="http://schemas.openxmlformats.org/officeDocument/2006/relationships" r:id="rId7"/>
          <a:extLst>
            <a:ext uri="{FF2B5EF4-FFF2-40B4-BE49-F238E27FC236}">
              <a16:creationId xmlns:a16="http://schemas.microsoft.com/office/drawing/2014/main" id="{726F41A3-EA41-4882-8411-FE423D9801DE}"/>
            </a:ext>
          </a:extLst>
        </xdr:cNvPr>
        <xdr:cNvSpPr txBox="1"/>
      </xdr:nvSpPr>
      <xdr:spPr>
        <a:xfrm>
          <a:off x="0" y="847496"/>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172673</xdr:rowOff>
    </xdr:from>
    <xdr:to>
      <xdr:col>0</xdr:col>
      <xdr:colOff>1384178</xdr:colOff>
      <xdr:row>17</xdr:row>
      <xdr:rowOff>79673</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F1261F96-4FCC-438E-8755-369FB93135DC}"/>
            </a:ext>
          </a:extLst>
        </xdr:cNvPr>
        <xdr:cNvSpPr txBox="1"/>
      </xdr:nvSpPr>
      <xdr:spPr>
        <a:xfrm>
          <a:off x="0" y="3174491"/>
          <a:ext cx="1384178"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Standards</a:t>
          </a:r>
          <a:r>
            <a:rPr lang="en-US" sz="800" b="1" baseline="0">
              <a:solidFill>
                <a:schemeClr val="bg1"/>
              </a:solidFill>
              <a:latin typeface="Maersk Text" panose="00000500000000000000" pitchFamily="2" charset="0"/>
            </a:rPr>
            <a:t> and ESG ratings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22</xdr:row>
      <xdr:rowOff>57046</xdr:rowOff>
    </xdr:from>
    <xdr:to>
      <xdr:col>0</xdr:col>
      <xdr:colOff>1385455</xdr:colOff>
      <xdr:row>23</xdr:row>
      <xdr:rowOff>154546</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0AD97E38-0FF0-4C81-9C4E-9C6D664185BE}"/>
            </a:ext>
          </a:extLst>
        </xdr:cNvPr>
        <xdr:cNvSpPr txBox="1"/>
      </xdr:nvSpPr>
      <xdr:spPr>
        <a:xfrm>
          <a:off x="0" y="439236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79349</xdr:rowOff>
    </xdr:from>
    <xdr:to>
      <xdr:col>1</xdr:col>
      <xdr:colOff>6062</xdr:colOff>
      <xdr:row>22</xdr:row>
      <xdr:rowOff>37165</xdr:rowOff>
    </xdr:to>
    <xdr:sp macro="" textlink="">
      <xdr:nvSpPr>
        <xdr:cNvPr id="13" name="Rectangle 59">
          <a:extLst>
            <a:ext uri="{FF2B5EF4-FFF2-40B4-BE49-F238E27FC236}">
              <a16:creationId xmlns:a16="http://schemas.microsoft.com/office/drawing/2014/main" id="{438A8871-D1B4-486B-A415-ABB6DFA60591}"/>
            </a:ext>
          </a:extLst>
        </xdr:cNvPr>
        <xdr:cNvSpPr/>
      </xdr:nvSpPr>
      <xdr:spPr>
        <a:xfrm>
          <a:off x="0" y="3462167"/>
          <a:ext cx="1397289" cy="91031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19</xdr:row>
      <xdr:rowOff>9397</xdr:rowOff>
    </xdr:from>
    <xdr:to>
      <xdr:col>0</xdr:col>
      <xdr:colOff>1386000</xdr:colOff>
      <xdr:row>20</xdr:row>
      <xdr:rowOff>106897</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7AB3BC56-2457-45BC-BB5C-A0BAAE8000CB}"/>
            </a:ext>
          </a:extLst>
        </xdr:cNvPr>
        <xdr:cNvSpPr txBox="1"/>
      </xdr:nvSpPr>
      <xdr:spPr>
        <a:xfrm>
          <a:off x="0" y="377321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SASB</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17</xdr:row>
      <xdr:rowOff>95338</xdr:rowOff>
    </xdr:from>
    <xdr:to>
      <xdr:col>0</xdr:col>
      <xdr:colOff>1386394</xdr:colOff>
      <xdr:row>19</xdr:row>
      <xdr:rowOff>2338</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0ADDCEB3-E7DB-4BE7-9ECB-40AB90944B0C}"/>
            </a:ext>
          </a:extLst>
        </xdr:cNvPr>
        <xdr:cNvSpPr txBox="1"/>
      </xdr:nvSpPr>
      <xdr:spPr>
        <a:xfrm>
          <a:off x="0" y="3478156"/>
          <a:ext cx="138639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TCFD</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20</xdr:row>
      <xdr:rowOff>115272</xdr:rowOff>
    </xdr:from>
    <xdr:to>
      <xdr:col>0</xdr:col>
      <xdr:colOff>1386394</xdr:colOff>
      <xdr:row>22</xdr:row>
      <xdr:rowOff>22272</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3BE32F94-CA89-4911-A3DA-C1B383C0EC2F}"/>
            </a:ext>
          </a:extLst>
        </xdr:cNvPr>
        <xdr:cNvSpPr txBox="1"/>
      </xdr:nvSpPr>
      <xdr:spPr>
        <a:xfrm>
          <a:off x="0" y="4069590"/>
          <a:ext cx="138639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a:t>
          </a:r>
          <a:r>
            <a:rPr lang="en-US" sz="800" b="0" baseline="0">
              <a:solidFill>
                <a:srgbClr val="5F7170"/>
              </a:solidFill>
              <a:latin typeface="Maersk Text" panose="00000500000000000000" pitchFamily="2" charset="0"/>
            </a:rPr>
            <a:t> r</a:t>
          </a:r>
          <a:r>
            <a:rPr lang="en-US" sz="800" b="0">
              <a:solidFill>
                <a:srgbClr val="5F7170"/>
              </a:solidFill>
              <a:latin typeface="Maersk Text" panose="00000500000000000000" pitchFamily="2" charset="0"/>
            </a:rPr>
            <a:t>atings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35445</xdr:rowOff>
    </xdr:from>
    <xdr:to>
      <xdr:col>0</xdr:col>
      <xdr:colOff>922342</xdr:colOff>
      <xdr:row>3</xdr:row>
      <xdr:rowOff>51321</xdr:rowOff>
    </xdr:to>
    <xdr:pic>
      <xdr:nvPicPr>
        <xdr:cNvPr id="19" name="Picture 3">
          <a:hlinkClick xmlns:r="http://schemas.openxmlformats.org/officeDocument/2006/relationships" r:id="rId7"/>
          <a:extLst>
            <a:ext uri="{FF2B5EF4-FFF2-40B4-BE49-F238E27FC236}">
              <a16:creationId xmlns:a16="http://schemas.microsoft.com/office/drawing/2014/main" id="{AED20306-AC98-431E-B22D-FDAD16C3D803}"/>
            </a:ext>
          </a:extLst>
        </xdr:cNvPr>
        <xdr:cNvPicPr>
          <a:picLocks/>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60614</xdr:rowOff>
    </xdr:to>
    <xdr:sp macro="" textlink="">
      <xdr:nvSpPr>
        <xdr:cNvPr id="20" name="Rectangle 2">
          <a:extLst>
            <a:ext uri="{FF2B5EF4-FFF2-40B4-BE49-F238E27FC236}">
              <a16:creationId xmlns:a16="http://schemas.microsoft.com/office/drawing/2014/main" id="{3F574D19-4127-4156-A8BB-3FE19A918276}"/>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5</xdr:col>
      <xdr:colOff>74236</xdr:colOff>
      <xdr:row>48</xdr:row>
      <xdr:rowOff>230190</xdr:rowOff>
    </xdr:from>
    <xdr:to>
      <xdr:col>6</xdr:col>
      <xdr:colOff>5198144</xdr:colOff>
      <xdr:row>49</xdr:row>
      <xdr:rowOff>180699</xdr:rowOff>
    </xdr:to>
    <xdr:pic>
      <xdr:nvPicPr>
        <xdr:cNvPr id="2" name="Picture 1">
          <a:extLst>
            <a:ext uri="{FF2B5EF4-FFF2-40B4-BE49-F238E27FC236}">
              <a16:creationId xmlns:a16="http://schemas.microsoft.com/office/drawing/2014/main" id="{1A849824-D222-415C-98CF-3FDDFCC41320}"/>
            </a:ext>
          </a:extLst>
        </xdr:cNvPr>
        <xdr:cNvPicPr>
          <a:picLocks noChangeAspect="1"/>
        </xdr:cNvPicPr>
      </xdr:nvPicPr>
      <xdr:blipFill>
        <a:blip xmlns:r="http://schemas.openxmlformats.org/officeDocument/2006/relationships" r:embed="rId1"/>
        <a:stretch>
          <a:fillRect/>
        </a:stretch>
      </xdr:blipFill>
      <xdr:spPr>
        <a:xfrm>
          <a:off x="5554286" y="32431040"/>
          <a:ext cx="6514560" cy="3474758"/>
        </a:xfrm>
        <a:prstGeom prst="rect">
          <a:avLst/>
        </a:prstGeom>
      </xdr:spPr>
    </xdr:pic>
    <xdr:clientData/>
  </xdr:twoCellAnchor>
  <xdr:twoCellAnchor editAs="oneCell">
    <xdr:from>
      <xdr:col>5</xdr:col>
      <xdr:colOff>26157</xdr:colOff>
      <xdr:row>13</xdr:row>
      <xdr:rowOff>4201350</xdr:rowOff>
    </xdr:from>
    <xdr:to>
      <xdr:col>6</xdr:col>
      <xdr:colOff>6112782</xdr:colOff>
      <xdr:row>14</xdr:row>
      <xdr:rowOff>4163329</xdr:rowOff>
    </xdr:to>
    <xdr:pic>
      <xdr:nvPicPr>
        <xdr:cNvPr id="3" name="Picture 2">
          <a:extLst>
            <a:ext uri="{FF2B5EF4-FFF2-40B4-BE49-F238E27FC236}">
              <a16:creationId xmlns:a16="http://schemas.microsoft.com/office/drawing/2014/main" id="{1EC00FA3-A626-47F6-8D6F-74A55D01E689}"/>
            </a:ext>
          </a:extLst>
        </xdr:cNvPr>
        <xdr:cNvPicPr>
          <a:picLocks noChangeAspect="1"/>
        </xdr:cNvPicPr>
      </xdr:nvPicPr>
      <xdr:blipFill rotWithShape="1">
        <a:blip xmlns:r="http://schemas.openxmlformats.org/officeDocument/2006/relationships" r:embed="rId2"/>
        <a:srcRect t="6068"/>
        <a:stretch/>
      </xdr:blipFill>
      <xdr:spPr>
        <a:xfrm>
          <a:off x="6272248" y="7636123"/>
          <a:ext cx="7379716" cy="4314615"/>
        </a:xfrm>
        <a:prstGeom prst="rect">
          <a:avLst/>
        </a:prstGeom>
        <a:ln>
          <a:solidFill>
            <a:schemeClr val="bg1">
              <a:lumMod val="95000"/>
            </a:schemeClr>
          </a:solidFill>
        </a:ln>
      </xdr:spPr>
    </xdr:pic>
    <xdr:clientData/>
  </xdr:twoCellAnchor>
  <xdr:twoCellAnchor>
    <xdr:from>
      <xdr:col>0</xdr:col>
      <xdr:colOff>396875</xdr:colOff>
      <xdr:row>0</xdr:row>
      <xdr:rowOff>0</xdr:rowOff>
    </xdr:from>
    <xdr:to>
      <xdr:col>0</xdr:col>
      <xdr:colOff>1047750</xdr:colOff>
      <xdr:row>1</xdr:row>
      <xdr:rowOff>95373</xdr:rowOff>
    </xdr:to>
    <xdr:sp macro="" textlink="">
      <xdr:nvSpPr>
        <xdr:cNvPr id="14" name="Rectangle 2">
          <a:extLst>
            <a:ext uri="{FF2B5EF4-FFF2-40B4-BE49-F238E27FC236}">
              <a16:creationId xmlns:a16="http://schemas.microsoft.com/office/drawing/2014/main" id="{993B7DBF-2BFB-4520-B431-7DC4439227B1}"/>
            </a:ext>
          </a:extLst>
        </xdr:cNvPr>
        <xdr:cNvSpPr/>
      </xdr:nvSpPr>
      <xdr:spPr>
        <a:xfrm>
          <a:off x="396875" y="0"/>
          <a:ext cx="650875" cy="2768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4</xdr:row>
      <xdr:rowOff>9974</xdr:rowOff>
    </xdr:from>
    <xdr:to>
      <xdr:col>0</xdr:col>
      <xdr:colOff>1386000</xdr:colOff>
      <xdr:row>5</xdr:row>
      <xdr:rowOff>119019</xdr:rowOff>
    </xdr:to>
    <xdr:sp macro="" textlink="">
      <xdr:nvSpPr>
        <xdr:cNvPr id="7" name="TextBox 49">
          <a:hlinkClick xmlns:r="http://schemas.openxmlformats.org/officeDocument/2006/relationships" r:id="rId3"/>
          <a:extLst>
            <a:ext uri="{FF2B5EF4-FFF2-40B4-BE49-F238E27FC236}">
              <a16:creationId xmlns:a16="http://schemas.microsoft.com/office/drawing/2014/main" id="{37E5E8A2-0593-4BC5-A605-5B9E1B59332D}"/>
            </a:ext>
          </a:extLst>
        </xdr:cNvPr>
        <xdr:cNvSpPr txBox="1"/>
      </xdr:nvSpPr>
      <xdr:spPr>
        <a:xfrm>
          <a:off x="0" y="118761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166598</xdr:rowOff>
    </xdr:from>
    <xdr:to>
      <xdr:col>0</xdr:col>
      <xdr:colOff>1386000</xdr:colOff>
      <xdr:row>7</xdr:row>
      <xdr:rowOff>38962</xdr:rowOff>
    </xdr:to>
    <xdr:sp macro="" textlink="">
      <xdr:nvSpPr>
        <xdr:cNvPr id="8" name="TextBox 50">
          <a:hlinkClick xmlns:r="http://schemas.openxmlformats.org/officeDocument/2006/relationships" r:id="rId4"/>
          <a:extLst>
            <a:ext uri="{FF2B5EF4-FFF2-40B4-BE49-F238E27FC236}">
              <a16:creationId xmlns:a16="http://schemas.microsoft.com/office/drawing/2014/main" id="{D8CFF0D6-3A15-4C46-B3F5-A83CF6B56471}"/>
            </a:ext>
          </a:extLst>
        </xdr:cNvPr>
        <xdr:cNvSpPr txBox="1"/>
      </xdr:nvSpPr>
      <xdr:spPr>
        <a:xfrm>
          <a:off x="0" y="152318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97260</xdr:rowOff>
    </xdr:from>
    <xdr:to>
      <xdr:col>0</xdr:col>
      <xdr:colOff>1385455</xdr:colOff>
      <xdr:row>9</xdr:row>
      <xdr:rowOff>27351</xdr:rowOff>
    </xdr:to>
    <xdr:sp macro="" textlink="">
      <xdr:nvSpPr>
        <xdr:cNvPr id="9" name="TextBox 51">
          <a:hlinkClick xmlns:r="http://schemas.openxmlformats.org/officeDocument/2006/relationships" r:id="rId5"/>
          <a:extLst>
            <a:ext uri="{FF2B5EF4-FFF2-40B4-BE49-F238E27FC236}">
              <a16:creationId xmlns:a16="http://schemas.microsoft.com/office/drawing/2014/main" id="{BE802B78-BFEB-4787-A83A-051B77251E88}"/>
            </a:ext>
          </a:extLst>
        </xdr:cNvPr>
        <xdr:cNvSpPr txBox="1"/>
      </xdr:nvSpPr>
      <xdr:spPr>
        <a:xfrm>
          <a:off x="0" y="186948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66684</xdr:rowOff>
    </xdr:from>
    <xdr:to>
      <xdr:col>0</xdr:col>
      <xdr:colOff>1383144</xdr:colOff>
      <xdr:row>10</xdr:row>
      <xdr:rowOff>146865</xdr:rowOff>
    </xdr:to>
    <xdr:sp macro="" textlink="">
      <xdr:nvSpPr>
        <xdr:cNvPr id="10" name="TextBox 52">
          <a:hlinkClick xmlns:r="http://schemas.openxmlformats.org/officeDocument/2006/relationships" r:id="rId6"/>
          <a:extLst>
            <a:ext uri="{FF2B5EF4-FFF2-40B4-BE49-F238E27FC236}">
              <a16:creationId xmlns:a16="http://schemas.microsoft.com/office/drawing/2014/main" id="{9A263780-DCBE-49F5-8A5F-9C274909FAC1}"/>
            </a:ext>
          </a:extLst>
        </xdr:cNvPr>
        <xdr:cNvSpPr txBox="1"/>
      </xdr:nvSpPr>
      <xdr:spPr>
        <a:xfrm>
          <a:off x="0" y="219682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7268</xdr:rowOff>
    </xdr:from>
    <xdr:to>
      <xdr:col>0</xdr:col>
      <xdr:colOff>1385455</xdr:colOff>
      <xdr:row>12</xdr:row>
      <xdr:rowOff>197132</xdr:rowOff>
    </xdr:to>
    <xdr:sp macro="" textlink="">
      <xdr:nvSpPr>
        <xdr:cNvPr id="11" name="TextBox 53">
          <a:hlinkClick xmlns:r="http://schemas.openxmlformats.org/officeDocument/2006/relationships" r:id="rId7"/>
          <a:extLst>
            <a:ext uri="{FF2B5EF4-FFF2-40B4-BE49-F238E27FC236}">
              <a16:creationId xmlns:a16="http://schemas.microsoft.com/office/drawing/2014/main" id="{6A5B95B1-1017-428E-8A94-95C793E1F916}"/>
            </a:ext>
          </a:extLst>
        </xdr:cNvPr>
        <xdr:cNvSpPr txBox="1"/>
      </xdr:nvSpPr>
      <xdr:spPr>
        <a:xfrm>
          <a:off x="0" y="252417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224336</xdr:rowOff>
    </xdr:from>
    <xdr:to>
      <xdr:col>0</xdr:col>
      <xdr:colOff>1379104</xdr:colOff>
      <xdr:row>12</xdr:row>
      <xdr:rowOff>512336</xdr:rowOff>
    </xdr:to>
    <xdr:sp macro="" textlink="">
      <xdr:nvSpPr>
        <xdr:cNvPr id="12" name="TextBox 54">
          <a:hlinkClick xmlns:r="http://schemas.openxmlformats.org/officeDocument/2006/relationships" r:id="rId8"/>
          <a:extLst>
            <a:ext uri="{FF2B5EF4-FFF2-40B4-BE49-F238E27FC236}">
              <a16:creationId xmlns:a16="http://schemas.microsoft.com/office/drawing/2014/main" id="{C3BF13FB-6794-400C-AF8A-C02862260FE8}"/>
            </a:ext>
          </a:extLst>
        </xdr:cNvPr>
        <xdr:cNvSpPr txBox="1"/>
      </xdr:nvSpPr>
      <xdr:spPr>
        <a:xfrm>
          <a:off x="0" y="2839381"/>
          <a:ext cx="137910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3</xdr:row>
      <xdr:rowOff>207961</xdr:rowOff>
    </xdr:from>
    <xdr:to>
      <xdr:col>0</xdr:col>
      <xdr:colOff>1385455</xdr:colOff>
      <xdr:row>3</xdr:row>
      <xdr:rowOff>495961</xdr:rowOff>
    </xdr:to>
    <xdr:sp macro="" textlink="">
      <xdr:nvSpPr>
        <xdr:cNvPr id="13" name="TextBox 55">
          <a:hlinkClick xmlns:r="http://schemas.openxmlformats.org/officeDocument/2006/relationships" r:id="rId9"/>
          <a:extLst>
            <a:ext uri="{FF2B5EF4-FFF2-40B4-BE49-F238E27FC236}">
              <a16:creationId xmlns:a16="http://schemas.microsoft.com/office/drawing/2014/main" id="{0065A410-0F81-492A-AC2E-1F0F6CA6507F}"/>
            </a:ext>
          </a:extLst>
        </xdr:cNvPr>
        <xdr:cNvSpPr txBox="1"/>
      </xdr:nvSpPr>
      <xdr:spPr>
        <a:xfrm>
          <a:off x="0" y="85450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539944</xdr:rowOff>
    </xdr:from>
    <xdr:to>
      <xdr:col>0</xdr:col>
      <xdr:colOff>1385455</xdr:colOff>
      <xdr:row>13</xdr:row>
      <xdr:rowOff>8216</xdr:rowOff>
    </xdr:to>
    <xdr:sp macro="" textlink="">
      <xdr:nvSpPr>
        <xdr:cNvPr id="15" name="TextBox 56">
          <a:hlinkClick xmlns:r="http://schemas.openxmlformats.org/officeDocument/2006/relationships" r:id="rId10"/>
          <a:extLst>
            <a:ext uri="{FF2B5EF4-FFF2-40B4-BE49-F238E27FC236}">
              <a16:creationId xmlns:a16="http://schemas.microsoft.com/office/drawing/2014/main" id="{1B431A1A-2D16-4E33-B1BF-A0AE948AF9CA}"/>
            </a:ext>
          </a:extLst>
        </xdr:cNvPr>
        <xdr:cNvSpPr txBox="1"/>
      </xdr:nvSpPr>
      <xdr:spPr>
        <a:xfrm>
          <a:off x="0" y="3154989"/>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Standards</a:t>
          </a:r>
          <a:r>
            <a:rPr lang="en-US" sz="800" b="1" baseline="0">
              <a:solidFill>
                <a:schemeClr val="bg1"/>
              </a:solidFill>
              <a:latin typeface="Maersk Text" panose="00000500000000000000" pitchFamily="2" charset="0"/>
            </a:rPr>
            <a:t> and ESG ratings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13</xdr:row>
      <xdr:rowOff>933202</xdr:rowOff>
    </xdr:from>
    <xdr:to>
      <xdr:col>0</xdr:col>
      <xdr:colOff>1386000</xdr:colOff>
      <xdr:row>13</xdr:row>
      <xdr:rowOff>1221202</xdr:rowOff>
    </xdr:to>
    <xdr:sp macro="" textlink="">
      <xdr:nvSpPr>
        <xdr:cNvPr id="16" name="TextBox 57">
          <a:hlinkClick xmlns:r="http://schemas.openxmlformats.org/officeDocument/2006/relationships" r:id="rId11"/>
          <a:extLst>
            <a:ext uri="{FF2B5EF4-FFF2-40B4-BE49-F238E27FC236}">
              <a16:creationId xmlns:a16="http://schemas.microsoft.com/office/drawing/2014/main" id="{B234C5C0-442B-4020-A5AC-D6057DAD418B}"/>
            </a:ext>
          </a:extLst>
        </xdr:cNvPr>
        <xdr:cNvSpPr txBox="1"/>
      </xdr:nvSpPr>
      <xdr:spPr>
        <a:xfrm>
          <a:off x="0" y="4367975"/>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11728</xdr:rowOff>
    </xdr:from>
    <xdr:to>
      <xdr:col>1</xdr:col>
      <xdr:colOff>7835</xdr:colOff>
      <xdr:row>13</xdr:row>
      <xdr:rowOff>912639</xdr:rowOff>
    </xdr:to>
    <xdr:sp macro="" textlink="">
      <xdr:nvSpPr>
        <xdr:cNvPr id="18" name="Rectangle 59">
          <a:extLst>
            <a:ext uri="{FF2B5EF4-FFF2-40B4-BE49-F238E27FC236}">
              <a16:creationId xmlns:a16="http://schemas.microsoft.com/office/drawing/2014/main" id="{230DC992-D05E-4D0C-B861-E070B812905B}"/>
            </a:ext>
          </a:extLst>
        </xdr:cNvPr>
        <xdr:cNvSpPr/>
      </xdr:nvSpPr>
      <xdr:spPr>
        <a:xfrm>
          <a:off x="0" y="3446501"/>
          <a:ext cx="1399062" cy="900911"/>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13</xdr:row>
      <xdr:rowOff>319598</xdr:rowOff>
    </xdr:from>
    <xdr:to>
      <xdr:col>0</xdr:col>
      <xdr:colOff>1386000</xdr:colOff>
      <xdr:row>13</xdr:row>
      <xdr:rowOff>607598</xdr:rowOff>
    </xdr:to>
    <xdr:sp macro="" textlink="">
      <xdr:nvSpPr>
        <xdr:cNvPr id="19" name="TextBox 62">
          <a:hlinkClick xmlns:r="http://schemas.openxmlformats.org/officeDocument/2006/relationships" r:id="rId12"/>
          <a:extLst>
            <a:ext uri="{FF2B5EF4-FFF2-40B4-BE49-F238E27FC236}">
              <a16:creationId xmlns:a16="http://schemas.microsoft.com/office/drawing/2014/main" id="{D9870C18-F726-46ED-BFE7-39234E09E568}"/>
            </a:ext>
          </a:extLst>
        </xdr:cNvPr>
        <xdr:cNvSpPr txBox="1"/>
      </xdr:nvSpPr>
      <xdr:spPr>
        <a:xfrm>
          <a:off x="0" y="375437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SASB</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15547</xdr:rowOff>
    </xdr:from>
    <xdr:to>
      <xdr:col>0</xdr:col>
      <xdr:colOff>1386000</xdr:colOff>
      <xdr:row>13</xdr:row>
      <xdr:rowOff>303547</xdr:rowOff>
    </xdr:to>
    <xdr:sp macro="" textlink="">
      <xdr:nvSpPr>
        <xdr:cNvPr id="20" name="TextBox 63">
          <a:hlinkClick xmlns:r="http://schemas.openxmlformats.org/officeDocument/2006/relationships" r:id="rId13"/>
          <a:extLst>
            <a:ext uri="{FF2B5EF4-FFF2-40B4-BE49-F238E27FC236}">
              <a16:creationId xmlns:a16="http://schemas.microsoft.com/office/drawing/2014/main" id="{69B8E1F4-9853-4FED-9034-DB47760776E6}"/>
            </a:ext>
          </a:extLst>
        </xdr:cNvPr>
        <xdr:cNvSpPr txBox="1"/>
      </xdr:nvSpPr>
      <xdr:spPr>
        <a:xfrm>
          <a:off x="0" y="345032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TCFD</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13</xdr:row>
      <xdr:rowOff>601475</xdr:rowOff>
    </xdr:from>
    <xdr:to>
      <xdr:col>0</xdr:col>
      <xdr:colOff>1385455</xdr:colOff>
      <xdr:row>13</xdr:row>
      <xdr:rowOff>889475</xdr:rowOff>
    </xdr:to>
    <xdr:sp macro="" textlink="">
      <xdr:nvSpPr>
        <xdr:cNvPr id="21" name="TextBox 63">
          <a:hlinkClick xmlns:r="http://schemas.openxmlformats.org/officeDocument/2006/relationships" r:id="rId14"/>
          <a:extLst>
            <a:ext uri="{FF2B5EF4-FFF2-40B4-BE49-F238E27FC236}">
              <a16:creationId xmlns:a16="http://schemas.microsoft.com/office/drawing/2014/main" id="{D2EFBA7F-22A7-4AE6-B683-84533E8E74F9}"/>
            </a:ext>
          </a:extLst>
        </xdr:cNvPr>
        <xdr:cNvSpPr txBox="1"/>
      </xdr:nvSpPr>
      <xdr:spPr>
        <a:xfrm>
          <a:off x="0" y="403624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a:t>
          </a:r>
          <a:r>
            <a:rPr lang="en-US" sz="800" b="0" baseline="0">
              <a:solidFill>
                <a:srgbClr val="5F7170"/>
              </a:solidFill>
              <a:latin typeface="Maersk Text" panose="00000500000000000000" pitchFamily="2" charset="0"/>
            </a:rPr>
            <a:t> r</a:t>
          </a:r>
          <a:r>
            <a:rPr lang="en-US" sz="800" b="0">
              <a:solidFill>
                <a:srgbClr val="5F7170"/>
              </a:solidFill>
              <a:latin typeface="Maersk Text" panose="00000500000000000000" pitchFamily="2" charset="0"/>
            </a:rPr>
            <a:t>atings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85958</xdr:rowOff>
    </xdr:to>
    <xdr:pic>
      <xdr:nvPicPr>
        <xdr:cNvPr id="24" name="Picture 3">
          <a:hlinkClick xmlns:r="http://schemas.openxmlformats.org/officeDocument/2006/relationships" r:id="rId9"/>
          <a:extLst>
            <a:ext uri="{FF2B5EF4-FFF2-40B4-BE49-F238E27FC236}">
              <a16:creationId xmlns:a16="http://schemas.microsoft.com/office/drawing/2014/main" id="{C0EB39BE-60D1-486F-9945-432D04F0D0FD}"/>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5" name="Rectangle 2">
          <a:extLst>
            <a:ext uri="{FF2B5EF4-FFF2-40B4-BE49-F238E27FC236}">
              <a16:creationId xmlns:a16="http://schemas.microsoft.com/office/drawing/2014/main" id="{EC7794B2-5134-4F57-B26B-EA471BC73C3F}"/>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0</xdr:colOff>
      <xdr:row>5</xdr:row>
      <xdr:rowOff>329742</xdr:rowOff>
    </xdr:from>
    <xdr:to>
      <xdr:col>0</xdr:col>
      <xdr:colOff>1385454</xdr:colOff>
      <xdr:row>7</xdr:row>
      <xdr:rowOff>173242</xdr:rowOff>
    </xdr:to>
    <xdr:sp macro="" textlink="">
      <xdr:nvSpPr>
        <xdr:cNvPr id="3" name="TextBox 49">
          <a:hlinkClick xmlns:r="http://schemas.openxmlformats.org/officeDocument/2006/relationships" r:id="rId1"/>
          <a:extLst>
            <a:ext uri="{FF2B5EF4-FFF2-40B4-BE49-F238E27FC236}">
              <a16:creationId xmlns:a16="http://schemas.microsoft.com/office/drawing/2014/main" id="{AF92C2A5-F937-43F0-89A2-66F95F17BBDE}"/>
            </a:ext>
          </a:extLst>
        </xdr:cNvPr>
        <xdr:cNvSpPr txBox="1"/>
      </xdr:nvSpPr>
      <xdr:spPr>
        <a:xfrm>
          <a:off x="0" y="1212969"/>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43720</xdr:rowOff>
    </xdr:from>
    <xdr:to>
      <xdr:col>0</xdr:col>
      <xdr:colOff>1386000</xdr:colOff>
      <xdr:row>9</xdr:row>
      <xdr:rowOff>123902</xdr:rowOff>
    </xdr:to>
    <xdr:sp macro="" textlink="">
      <xdr:nvSpPr>
        <xdr:cNvPr id="4" name="TextBox 50">
          <a:hlinkClick xmlns:r="http://schemas.openxmlformats.org/officeDocument/2006/relationships" r:id="rId2"/>
          <a:extLst>
            <a:ext uri="{FF2B5EF4-FFF2-40B4-BE49-F238E27FC236}">
              <a16:creationId xmlns:a16="http://schemas.microsoft.com/office/drawing/2014/main" id="{8C435812-B9C9-452C-9E8C-FD4D6809C21E}"/>
            </a:ext>
          </a:extLst>
        </xdr:cNvPr>
        <xdr:cNvSpPr txBox="1"/>
      </xdr:nvSpPr>
      <xdr:spPr>
        <a:xfrm>
          <a:off x="0" y="155040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174420</xdr:rowOff>
    </xdr:from>
    <xdr:to>
      <xdr:col>0</xdr:col>
      <xdr:colOff>1383144</xdr:colOff>
      <xdr:row>11</xdr:row>
      <xdr:rowOff>104511</xdr:rowOff>
    </xdr:to>
    <xdr:sp macro="" textlink="">
      <xdr:nvSpPr>
        <xdr:cNvPr id="5" name="TextBox 51">
          <a:hlinkClick xmlns:r="http://schemas.openxmlformats.org/officeDocument/2006/relationships" r:id="rId3"/>
          <a:extLst>
            <a:ext uri="{FF2B5EF4-FFF2-40B4-BE49-F238E27FC236}">
              <a16:creationId xmlns:a16="http://schemas.microsoft.com/office/drawing/2014/main" id="{3B54CE70-C812-4938-9D59-10084B70B1DF}"/>
            </a:ext>
          </a:extLst>
        </xdr:cNvPr>
        <xdr:cNvSpPr txBox="1"/>
      </xdr:nvSpPr>
      <xdr:spPr>
        <a:xfrm>
          <a:off x="0" y="1888920"/>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143482</xdr:rowOff>
    </xdr:from>
    <xdr:to>
      <xdr:col>0</xdr:col>
      <xdr:colOff>1383144</xdr:colOff>
      <xdr:row>13</xdr:row>
      <xdr:rowOff>50482</xdr:rowOff>
    </xdr:to>
    <xdr:sp macro="" textlink="">
      <xdr:nvSpPr>
        <xdr:cNvPr id="6" name="TextBox 52">
          <a:hlinkClick xmlns:r="http://schemas.openxmlformats.org/officeDocument/2006/relationships" r:id="rId4"/>
          <a:extLst>
            <a:ext uri="{FF2B5EF4-FFF2-40B4-BE49-F238E27FC236}">
              <a16:creationId xmlns:a16="http://schemas.microsoft.com/office/drawing/2014/main" id="{A154E7FD-BA9B-4DE2-8C2D-50BA329F5984}"/>
            </a:ext>
          </a:extLst>
        </xdr:cNvPr>
        <xdr:cNvSpPr txBox="1"/>
      </xdr:nvSpPr>
      <xdr:spPr>
        <a:xfrm>
          <a:off x="0" y="2215891"/>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93085</xdr:rowOff>
    </xdr:from>
    <xdr:to>
      <xdr:col>1</xdr:col>
      <xdr:colOff>1</xdr:colOff>
      <xdr:row>15</xdr:row>
      <xdr:rowOff>109767</xdr:rowOff>
    </xdr:to>
    <xdr:sp macro="" textlink="">
      <xdr:nvSpPr>
        <xdr:cNvPr id="7" name="TextBox 53">
          <a:hlinkClick xmlns:r="http://schemas.openxmlformats.org/officeDocument/2006/relationships" r:id="rId5"/>
          <a:extLst>
            <a:ext uri="{FF2B5EF4-FFF2-40B4-BE49-F238E27FC236}">
              <a16:creationId xmlns:a16="http://schemas.microsoft.com/office/drawing/2014/main" id="{AB42F4C4-755C-400E-AC21-4871B2E01D3A}"/>
            </a:ext>
          </a:extLst>
        </xdr:cNvPr>
        <xdr:cNvSpPr txBox="1"/>
      </xdr:nvSpPr>
      <xdr:spPr>
        <a:xfrm>
          <a:off x="0" y="2546494"/>
          <a:ext cx="139122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154538</xdr:rowOff>
    </xdr:from>
    <xdr:to>
      <xdr:col>0</xdr:col>
      <xdr:colOff>1385455</xdr:colOff>
      <xdr:row>15</xdr:row>
      <xdr:rowOff>442538</xdr:rowOff>
    </xdr:to>
    <xdr:sp macro="" textlink="">
      <xdr:nvSpPr>
        <xdr:cNvPr id="8" name="TextBox 54">
          <a:hlinkClick xmlns:r="http://schemas.openxmlformats.org/officeDocument/2006/relationships" r:id="rId6"/>
          <a:extLst>
            <a:ext uri="{FF2B5EF4-FFF2-40B4-BE49-F238E27FC236}">
              <a16:creationId xmlns:a16="http://schemas.microsoft.com/office/drawing/2014/main" id="{E0BC8EFB-419F-4B84-A399-32603327F0C5}"/>
            </a:ext>
          </a:extLst>
        </xdr:cNvPr>
        <xdr:cNvSpPr txBox="1"/>
      </xdr:nvSpPr>
      <xdr:spPr>
        <a:xfrm>
          <a:off x="0" y="287926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164045</xdr:rowOff>
    </xdr:from>
    <xdr:to>
      <xdr:col>0</xdr:col>
      <xdr:colOff>1385455</xdr:colOff>
      <xdr:row>5</xdr:row>
      <xdr:rowOff>278863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A642B5AC-7DBD-4D40-BC7C-7FC00BF31B98}"/>
            </a:ext>
          </a:extLst>
        </xdr:cNvPr>
        <xdr:cNvSpPr txBox="1"/>
      </xdr:nvSpPr>
      <xdr:spPr>
        <a:xfrm>
          <a:off x="0" y="874090"/>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476641</xdr:rowOff>
    </xdr:from>
    <xdr:to>
      <xdr:col>0</xdr:col>
      <xdr:colOff>1383723</xdr:colOff>
      <xdr:row>17</xdr:row>
      <xdr:rowOff>54595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5B3FF260-A58C-40BF-B6E9-1DB7336DFA7E}"/>
            </a:ext>
          </a:extLst>
        </xdr:cNvPr>
        <xdr:cNvSpPr txBox="1"/>
      </xdr:nvSpPr>
      <xdr:spPr>
        <a:xfrm>
          <a:off x="0" y="3201368"/>
          <a:ext cx="1383723"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Standards</a:t>
          </a:r>
          <a:r>
            <a:rPr lang="en-US" sz="800" b="1" baseline="0">
              <a:solidFill>
                <a:schemeClr val="bg1"/>
              </a:solidFill>
              <a:latin typeface="Maersk Text" panose="00000500000000000000" pitchFamily="2" charset="0"/>
            </a:rPr>
            <a:t> and ESG ratings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20</xdr:row>
      <xdr:rowOff>122155</xdr:rowOff>
    </xdr:from>
    <xdr:to>
      <xdr:col>0</xdr:col>
      <xdr:colOff>1385455</xdr:colOff>
      <xdr:row>21</xdr:row>
      <xdr:rowOff>231201</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5FB7DA75-2508-42B2-B052-5DE0C8D0C56D}"/>
            </a:ext>
          </a:extLst>
        </xdr:cNvPr>
        <xdr:cNvSpPr txBox="1"/>
      </xdr:nvSpPr>
      <xdr:spPr>
        <a:xfrm>
          <a:off x="0" y="4445928"/>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56823</xdr:rowOff>
    </xdr:from>
    <xdr:to>
      <xdr:col>1</xdr:col>
      <xdr:colOff>11546</xdr:colOff>
      <xdr:row>20</xdr:row>
      <xdr:rowOff>28479</xdr:rowOff>
    </xdr:to>
    <xdr:sp macro="" textlink="">
      <xdr:nvSpPr>
        <xdr:cNvPr id="13" name="Rectangle 59">
          <a:extLst>
            <a:ext uri="{FF2B5EF4-FFF2-40B4-BE49-F238E27FC236}">
              <a16:creationId xmlns:a16="http://schemas.microsoft.com/office/drawing/2014/main" id="{D11B535F-4F40-4D88-8AE7-81E34B8CD86B}"/>
            </a:ext>
          </a:extLst>
        </xdr:cNvPr>
        <xdr:cNvSpPr/>
      </xdr:nvSpPr>
      <xdr:spPr>
        <a:xfrm>
          <a:off x="0" y="3491596"/>
          <a:ext cx="1402773" cy="86065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17</xdr:row>
      <xdr:rowOff>345556</xdr:rowOff>
    </xdr:from>
    <xdr:to>
      <xdr:col>0</xdr:col>
      <xdr:colOff>1386000</xdr:colOff>
      <xdr:row>18</xdr:row>
      <xdr:rowOff>102465</xdr:rowOff>
    </xdr:to>
    <xdr:sp macro="" textlink="">
      <xdr:nvSpPr>
        <xdr:cNvPr id="14" name="TextBox 62">
          <a:hlinkClick xmlns:r="http://schemas.openxmlformats.org/officeDocument/2006/relationships" r:id="rId10"/>
          <a:extLst>
            <a:ext uri="{FF2B5EF4-FFF2-40B4-BE49-F238E27FC236}">
              <a16:creationId xmlns:a16="http://schemas.microsoft.com/office/drawing/2014/main" id="{00470DDE-1676-4080-9ED2-50C5D5A47D2C}"/>
            </a:ext>
          </a:extLst>
        </xdr:cNvPr>
        <xdr:cNvSpPr txBox="1"/>
      </xdr:nvSpPr>
      <xdr:spPr>
        <a:xfrm>
          <a:off x="0" y="378032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SASB</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17</xdr:row>
      <xdr:rowOff>68004</xdr:rowOff>
    </xdr:from>
    <xdr:to>
      <xdr:col>0</xdr:col>
      <xdr:colOff>1387788</xdr:colOff>
      <xdr:row>17</xdr:row>
      <xdr:rowOff>356004</xdr:rowOff>
    </xdr:to>
    <xdr:sp macro="" textlink="">
      <xdr:nvSpPr>
        <xdr:cNvPr id="15" name="TextBox 63">
          <a:hlinkClick xmlns:r="http://schemas.openxmlformats.org/officeDocument/2006/relationships" r:id="rId11"/>
          <a:extLst>
            <a:ext uri="{FF2B5EF4-FFF2-40B4-BE49-F238E27FC236}">
              <a16:creationId xmlns:a16="http://schemas.microsoft.com/office/drawing/2014/main" id="{888D6AEC-9522-4E81-85FE-EA397D07E999}"/>
            </a:ext>
          </a:extLst>
        </xdr:cNvPr>
        <xdr:cNvSpPr txBox="1"/>
      </xdr:nvSpPr>
      <xdr:spPr>
        <a:xfrm>
          <a:off x="0" y="3502777"/>
          <a:ext cx="1387788"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TCFD</a:t>
          </a:r>
          <a:endParaRPr lang="en-DK" sz="800" b="0">
            <a:solidFill>
              <a:srgbClr val="5F7170"/>
            </a:solidFill>
            <a:latin typeface="Maersk Text" panose="00000500000000000000" pitchFamily="2" charset="0"/>
          </a:endParaRPr>
        </a:p>
      </xdr:txBody>
    </xdr:sp>
    <xdr:clientData/>
  </xdr:twoCellAnchor>
  <xdr:twoCellAnchor editAs="absolute">
    <xdr:from>
      <xdr:col>0</xdr:col>
      <xdr:colOff>5773</xdr:colOff>
      <xdr:row>18</xdr:row>
      <xdr:rowOff>86590</xdr:rowOff>
    </xdr:from>
    <xdr:to>
      <xdr:col>1</xdr:col>
      <xdr:colOff>1</xdr:colOff>
      <xdr:row>20</xdr:row>
      <xdr:rowOff>16681</xdr:rowOff>
    </xdr:to>
    <xdr:sp macro="" textlink="">
      <xdr:nvSpPr>
        <xdr:cNvPr id="16" name="TextBox 63">
          <a:hlinkClick xmlns:r="http://schemas.openxmlformats.org/officeDocument/2006/relationships" r:id="rId12"/>
          <a:extLst>
            <a:ext uri="{FF2B5EF4-FFF2-40B4-BE49-F238E27FC236}">
              <a16:creationId xmlns:a16="http://schemas.microsoft.com/office/drawing/2014/main" id="{66EAAC4C-2103-4764-B962-8074E3F70948}"/>
            </a:ext>
          </a:extLst>
        </xdr:cNvPr>
        <xdr:cNvSpPr txBox="1"/>
      </xdr:nvSpPr>
      <xdr:spPr>
        <a:xfrm>
          <a:off x="5773" y="4052454"/>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a:t>
          </a:r>
          <a:r>
            <a:rPr lang="en-US" sz="800" b="0" baseline="0">
              <a:solidFill>
                <a:srgbClr val="5F7170"/>
              </a:solidFill>
              <a:latin typeface="Maersk Text" panose="00000500000000000000" pitchFamily="2" charset="0"/>
            </a:rPr>
            <a:t> r</a:t>
          </a:r>
          <a:r>
            <a:rPr lang="en-US" sz="800" b="0">
              <a:solidFill>
                <a:srgbClr val="5F7170"/>
              </a:solidFill>
              <a:latin typeface="Maersk Text" panose="00000500000000000000" pitchFamily="2" charset="0"/>
            </a:rPr>
            <a:t>atings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4</xdr:row>
      <xdr:rowOff>22458</xdr:rowOff>
    </xdr:to>
    <xdr:pic>
      <xdr:nvPicPr>
        <xdr:cNvPr id="19" name="Picture 3">
          <a:hlinkClick xmlns:r="http://schemas.openxmlformats.org/officeDocument/2006/relationships" r:id="rId7"/>
          <a:extLst>
            <a:ext uri="{FF2B5EF4-FFF2-40B4-BE49-F238E27FC236}">
              <a16:creationId xmlns:a16="http://schemas.microsoft.com/office/drawing/2014/main" id="{33D09659-AF7F-4722-A868-2A2C5F466EA3}"/>
            </a:ext>
          </a:extLst>
        </xdr:cNvPr>
        <xdr:cNvPicPr>
          <a:picLocks/>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0" name="Rectangle 2">
          <a:extLst>
            <a:ext uri="{FF2B5EF4-FFF2-40B4-BE49-F238E27FC236}">
              <a16:creationId xmlns:a16="http://schemas.microsoft.com/office/drawing/2014/main" id="{F3B5C191-F7BF-4A3A-AAEC-60CF043EEBC8}"/>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1312713</xdr:colOff>
      <xdr:row>21</xdr:row>
      <xdr:rowOff>55707</xdr:rowOff>
    </xdr:from>
    <xdr:to>
      <xdr:col>2</xdr:col>
      <xdr:colOff>2128688</xdr:colOff>
      <xdr:row>26</xdr:row>
      <xdr:rowOff>55707</xdr:rowOff>
    </xdr:to>
    <xdr:pic>
      <xdr:nvPicPr>
        <xdr:cNvPr id="85" name="Picture 2">
          <a:extLst>
            <a:ext uri="{FF2B5EF4-FFF2-40B4-BE49-F238E27FC236}">
              <a16:creationId xmlns:a16="http://schemas.microsoft.com/office/drawing/2014/main" id="{98D17C6F-5542-4636-9DA1-3B9E249B09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6077" y="4541116"/>
          <a:ext cx="860425" cy="923636"/>
        </a:xfrm>
        <a:prstGeom prst="rect">
          <a:avLst/>
        </a:prstGeom>
      </xdr:spPr>
    </xdr:pic>
    <xdr:clientData/>
  </xdr:twoCellAnchor>
  <xdr:twoCellAnchor editAs="oneCell">
    <xdr:from>
      <xdr:col>4</xdr:col>
      <xdr:colOff>796921</xdr:colOff>
      <xdr:row>21</xdr:row>
      <xdr:rowOff>148771</xdr:rowOff>
    </xdr:from>
    <xdr:to>
      <xdr:col>6</xdr:col>
      <xdr:colOff>454021</xdr:colOff>
      <xdr:row>25</xdr:row>
      <xdr:rowOff>168729</xdr:rowOff>
    </xdr:to>
    <xdr:pic>
      <xdr:nvPicPr>
        <xdr:cNvPr id="87" name="Picture 3">
          <a:extLst>
            <a:ext uri="{FF2B5EF4-FFF2-40B4-BE49-F238E27FC236}">
              <a16:creationId xmlns:a16="http://schemas.microsoft.com/office/drawing/2014/main" id="{E259B235-553F-4B31-B770-67E223569A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6521" y="4631871"/>
          <a:ext cx="1308100" cy="696233"/>
        </a:xfrm>
        <a:prstGeom prst="rect">
          <a:avLst/>
        </a:prstGeom>
      </xdr:spPr>
    </xdr:pic>
    <xdr:clientData/>
  </xdr:twoCellAnchor>
  <xdr:twoCellAnchor editAs="oneCell">
    <xdr:from>
      <xdr:col>8</xdr:col>
      <xdr:colOff>793750</xdr:colOff>
      <xdr:row>22</xdr:row>
      <xdr:rowOff>33338</xdr:rowOff>
    </xdr:from>
    <xdr:to>
      <xdr:col>10</xdr:col>
      <xdr:colOff>187325</xdr:colOff>
      <xdr:row>25</xdr:row>
      <xdr:rowOff>74613</xdr:rowOff>
    </xdr:to>
    <xdr:pic>
      <xdr:nvPicPr>
        <xdr:cNvPr id="89" name="Picture 5" descr="News | PJSC Uralkali">
          <a:extLst>
            <a:ext uri="{FF2B5EF4-FFF2-40B4-BE49-F238E27FC236}">
              <a16:creationId xmlns:a16="http://schemas.microsoft.com/office/drawing/2014/main" id="{7068A734-6BF4-4892-B985-2A59716234B9}"/>
            </a:ext>
          </a:extLst>
        </xdr:cNvPr>
        <xdr:cNvPicPr>
          <a:picLocks noChangeAspect="1" noChangeArrowheads="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t="21947" b="19119"/>
        <a:stretch/>
      </xdr:blipFill>
      <xdr:spPr bwMode="auto">
        <a:xfrm>
          <a:off x="9906000" y="4700588"/>
          <a:ext cx="1333500" cy="55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788984</xdr:colOff>
      <xdr:row>21</xdr:row>
      <xdr:rowOff>168620</xdr:rowOff>
    </xdr:from>
    <xdr:to>
      <xdr:col>8</xdr:col>
      <xdr:colOff>439737</xdr:colOff>
      <xdr:row>25</xdr:row>
      <xdr:rowOff>148881</xdr:rowOff>
    </xdr:to>
    <xdr:pic>
      <xdr:nvPicPr>
        <xdr:cNvPr id="88" name="Picture 6">
          <a:extLst>
            <a:ext uri="{FF2B5EF4-FFF2-40B4-BE49-F238E27FC236}">
              <a16:creationId xmlns:a16="http://schemas.microsoft.com/office/drawing/2014/main" id="{CB551AED-BF5D-42D5-B010-D8F8AC747E45}"/>
            </a:ext>
          </a:extLst>
        </xdr:cNvPr>
        <xdr:cNvPicPr>
          <a:picLocks noChangeAspect="1"/>
        </xdr:cNvPicPr>
      </xdr:nvPicPr>
      <xdr:blipFill>
        <a:blip xmlns:r="http://schemas.openxmlformats.org/officeDocument/2006/relationships" r:embed="rId4"/>
        <a:stretch>
          <a:fillRect/>
        </a:stretch>
      </xdr:blipFill>
      <xdr:spPr>
        <a:xfrm>
          <a:off x="8224834" y="4651720"/>
          <a:ext cx="1254126" cy="659711"/>
        </a:xfrm>
        <a:prstGeom prst="rect">
          <a:avLst/>
        </a:prstGeom>
      </xdr:spPr>
    </xdr:pic>
    <xdr:clientData/>
  </xdr:twoCellAnchor>
  <xdr:twoCellAnchor editAs="oneCell">
    <xdr:from>
      <xdr:col>3</xdr:col>
      <xdr:colOff>233357</xdr:colOff>
      <xdr:row>21</xdr:row>
      <xdr:rowOff>128758</xdr:rowOff>
    </xdr:from>
    <xdr:to>
      <xdr:col>4</xdr:col>
      <xdr:colOff>474658</xdr:colOff>
      <xdr:row>26</xdr:row>
      <xdr:rowOff>17293</xdr:rowOff>
    </xdr:to>
    <xdr:pic>
      <xdr:nvPicPr>
        <xdr:cNvPr id="86" name="Picture 7">
          <a:extLst>
            <a:ext uri="{FF2B5EF4-FFF2-40B4-BE49-F238E27FC236}">
              <a16:creationId xmlns:a16="http://schemas.microsoft.com/office/drawing/2014/main" id="{BAA76D86-06A5-495A-AAD4-95D1633CF39F}"/>
            </a:ext>
          </a:extLst>
        </xdr:cNvPr>
        <xdr:cNvPicPr>
          <a:picLocks noChangeAspect="1"/>
        </xdr:cNvPicPr>
      </xdr:nvPicPr>
      <xdr:blipFill>
        <a:blip xmlns:r="http://schemas.openxmlformats.org/officeDocument/2006/relationships" r:embed="rId5"/>
        <a:stretch>
          <a:fillRect/>
        </a:stretch>
      </xdr:blipFill>
      <xdr:spPr>
        <a:xfrm>
          <a:off x="4443407" y="4611858"/>
          <a:ext cx="1612901" cy="739435"/>
        </a:xfrm>
        <a:prstGeom prst="rect">
          <a:avLst/>
        </a:prstGeom>
      </xdr:spPr>
    </xdr:pic>
    <xdr:clientData/>
  </xdr:twoCellAnchor>
  <xdr:twoCellAnchor editAs="absolute">
    <xdr:from>
      <xdr:col>0</xdr:col>
      <xdr:colOff>0</xdr:colOff>
      <xdr:row>5</xdr:row>
      <xdr:rowOff>209669</xdr:rowOff>
    </xdr:from>
    <xdr:to>
      <xdr:col>0</xdr:col>
      <xdr:colOff>1385454</xdr:colOff>
      <xdr:row>6</xdr:row>
      <xdr:rowOff>93578</xdr:rowOff>
    </xdr:to>
    <xdr:sp macro="" textlink="">
      <xdr:nvSpPr>
        <xdr:cNvPr id="9" name="TextBox 49">
          <a:hlinkClick xmlns:r="http://schemas.openxmlformats.org/officeDocument/2006/relationships" r:id="rId6"/>
          <a:extLst>
            <a:ext uri="{FF2B5EF4-FFF2-40B4-BE49-F238E27FC236}">
              <a16:creationId xmlns:a16="http://schemas.microsoft.com/office/drawing/2014/main" id="{220CB840-99D9-4088-89BA-18FFC44E845B}"/>
            </a:ext>
          </a:extLst>
        </xdr:cNvPr>
        <xdr:cNvSpPr txBox="1"/>
      </xdr:nvSpPr>
      <xdr:spPr>
        <a:xfrm>
          <a:off x="0" y="1208351"/>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127426</xdr:rowOff>
    </xdr:from>
    <xdr:to>
      <xdr:col>0</xdr:col>
      <xdr:colOff>1386000</xdr:colOff>
      <xdr:row>8</xdr:row>
      <xdr:rowOff>28654</xdr:rowOff>
    </xdr:to>
    <xdr:sp macro="" textlink="">
      <xdr:nvSpPr>
        <xdr:cNvPr id="10" name="TextBox 50">
          <a:hlinkClick xmlns:r="http://schemas.openxmlformats.org/officeDocument/2006/relationships" r:id="rId7"/>
          <a:extLst>
            <a:ext uri="{FF2B5EF4-FFF2-40B4-BE49-F238E27FC236}">
              <a16:creationId xmlns:a16="http://schemas.microsoft.com/office/drawing/2014/main" id="{A283E13D-DB0F-4E6D-8E45-057BC0888541}"/>
            </a:ext>
          </a:extLst>
        </xdr:cNvPr>
        <xdr:cNvSpPr txBox="1"/>
      </xdr:nvSpPr>
      <xdr:spPr>
        <a:xfrm>
          <a:off x="0" y="153019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63944</xdr:rowOff>
    </xdr:from>
    <xdr:to>
      <xdr:col>0</xdr:col>
      <xdr:colOff>1386000</xdr:colOff>
      <xdr:row>9</xdr:row>
      <xdr:rowOff>172989</xdr:rowOff>
    </xdr:to>
    <xdr:sp macro="" textlink="">
      <xdr:nvSpPr>
        <xdr:cNvPr id="11" name="TextBox 51">
          <a:hlinkClick xmlns:r="http://schemas.openxmlformats.org/officeDocument/2006/relationships" r:id="rId8"/>
          <a:extLst>
            <a:ext uri="{FF2B5EF4-FFF2-40B4-BE49-F238E27FC236}">
              <a16:creationId xmlns:a16="http://schemas.microsoft.com/office/drawing/2014/main" id="{3B2D16A7-D8A5-47EB-8498-3EE6BEDE4865}"/>
            </a:ext>
          </a:extLst>
        </xdr:cNvPr>
        <xdr:cNvSpPr txBox="1"/>
      </xdr:nvSpPr>
      <xdr:spPr>
        <a:xfrm>
          <a:off x="0" y="185348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6522</xdr:rowOff>
    </xdr:from>
    <xdr:to>
      <xdr:col>0</xdr:col>
      <xdr:colOff>1387186</xdr:colOff>
      <xdr:row>11</xdr:row>
      <xdr:rowOff>231022</xdr:rowOff>
    </xdr:to>
    <xdr:sp macro="" textlink="">
      <xdr:nvSpPr>
        <xdr:cNvPr id="12" name="TextBox 52">
          <a:hlinkClick xmlns:r="http://schemas.openxmlformats.org/officeDocument/2006/relationships" r:id="rId9"/>
          <a:extLst>
            <a:ext uri="{FF2B5EF4-FFF2-40B4-BE49-F238E27FC236}">
              <a16:creationId xmlns:a16="http://schemas.microsoft.com/office/drawing/2014/main" id="{999487A5-9D6C-406E-B0E0-C0593711C762}"/>
            </a:ext>
          </a:extLst>
        </xdr:cNvPr>
        <xdr:cNvSpPr txBox="1"/>
      </xdr:nvSpPr>
      <xdr:spPr>
        <a:xfrm>
          <a:off x="0" y="2182840"/>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274997</xdr:rowOff>
    </xdr:from>
    <xdr:to>
      <xdr:col>0</xdr:col>
      <xdr:colOff>1387186</xdr:colOff>
      <xdr:row>13</xdr:row>
      <xdr:rowOff>14588</xdr:rowOff>
    </xdr:to>
    <xdr:sp macro="" textlink="">
      <xdr:nvSpPr>
        <xdr:cNvPr id="13" name="TextBox 53">
          <a:hlinkClick xmlns:r="http://schemas.openxmlformats.org/officeDocument/2006/relationships" r:id="rId10"/>
          <a:extLst>
            <a:ext uri="{FF2B5EF4-FFF2-40B4-BE49-F238E27FC236}">
              <a16:creationId xmlns:a16="http://schemas.microsoft.com/office/drawing/2014/main" id="{92A24513-7800-4F77-964B-45CD5F3BACC7}"/>
            </a:ext>
          </a:extLst>
        </xdr:cNvPr>
        <xdr:cNvSpPr txBox="1"/>
      </xdr:nvSpPr>
      <xdr:spPr>
        <a:xfrm>
          <a:off x="0" y="2514815"/>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57050</xdr:rowOff>
    </xdr:from>
    <xdr:to>
      <xdr:col>0</xdr:col>
      <xdr:colOff>1385454</xdr:colOff>
      <xdr:row>14</xdr:row>
      <xdr:rowOff>154550</xdr:rowOff>
    </xdr:to>
    <xdr:sp macro="" textlink="">
      <xdr:nvSpPr>
        <xdr:cNvPr id="14" name="TextBox 54">
          <a:hlinkClick xmlns:r="http://schemas.openxmlformats.org/officeDocument/2006/relationships" r:id="rId11"/>
          <a:extLst>
            <a:ext uri="{FF2B5EF4-FFF2-40B4-BE49-F238E27FC236}">
              <a16:creationId xmlns:a16="http://schemas.microsoft.com/office/drawing/2014/main" id="{AF9B55C6-89D9-412A-88E8-0635F4B1AEE1}"/>
            </a:ext>
          </a:extLst>
        </xdr:cNvPr>
        <xdr:cNvSpPr txBox="1"/>
      </xdr:nvSpPr>
      <xdr:spPr>
        <a:xfrm>
          <a:off x="0" y="2845277"/>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42243</xdr:rowOff>
    </xdr:from>
    <xdr:to>
      <xdr:col>0</xdr:col>
      <xdr:colOff>1385454</xdr:colOff>
      <xdr:row>5</xdr:row>
      <xdr:rowOff>151288</xdr:rowOff>
    </xdr:to>
    <xdr:sp macro="" textlink="">
      <xdr:nvSpPr>
        <xdr:cNvPr id="15" name="TextBox 55">
          <a:hlinkClick xmlns:r="http://schemas.openxmlformats.org/officeDocument/2006/relationships" r:id="rId12"/>
          <a:extLst>
            <a:ext uri="{FF2B5EF4-FFF2-40B4-BE49-F238E27FC236}">
              <a16:creationId xmlns:a16="http://schemas.microsoft.com/office/drawing/2014/main" id="{E8BF7CA7-4F2F-433D-B16F-226AE610BA0D}"/>
            </a:ext>
          </a:extLst>
        </xdr:cNvPr>
        <xdr:cNvSpPr txBox="1"/>
      </xdr:nvSpPr>
      <xdr:spPr>
        <a:xfrm>
          <a:off x="0" y="861970"/>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189086</xdr:rowOff>
    </xdr:from>
    <xdr:to>
      <xdr:col>0</xdr:col>
      <xdr:colOff>1385454</xdr:colOff>
      <xdr:row>15</xdr:row>
      <xdr:rowOff>286586</xdr:rowOff>
    </xdr:to>
    <xdr:sp macro="" textlink="">
      <xdr:nvSpPr>
        <xdr:cNvPr id="16" name="TextBox 56">
          <a:hlinkClick xmlns:r="http://schemas.openxmlformats.org/officeDocument/2006/relationships" r:id="rId13"/>
          <a:extLst>
            <a:ext uri="{FF2B5EF4-FFF2-40B4-BE49-F238E27FC236}">
              <a16:creationId xmlns:a16="http://schemas.microsoft.com/office/drawing/2014/main" id="{BEB44641-4911-42FD-B579-0F10A5CED751}"/>
            </a:ext>
          </a:extLst>
        </xdr:cNvPr>
        <xdr:cNvSpPr txBox="1"/>
      </xdr:nvSpPr>
      <xdr:spPr>
        <a:xfrm>
          <a:off x="0" y="3167813"/>
          <a:ext cx="1385454"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Standards</a:t>
          </a:r>
          <a:r>
            <a:rPr lang="en-US" sz="800" b="1" baseline="0">
              <a:solidFill>
                <a:schemeClr val="bg1"/>
              </a:solidFill>
              <a:latin typeface="Maersk Text" panose="00000500000000000000" pitchFamily="2" charset="0"/>
            </a:rPr>
            <a:t> and ESG ratings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20</xdr:row>
      <xdr:rowOff>95533</xdr:rowOff>
    </xdr:from>
    <xdr:to>
      <xdr:col>0</xdr:col>
      <xdr:colOff>1383144</xdr:colOff>
      <xdr:row>22</xdr:row>
      <xdr:rowOff>37169</xdr:rowOff>
    </xdr:to>
    <xdr:sp macro="" textlink="">
      <xdr:nvSpPr>
        <xdr:cNvPr id="17" name="TextBox 57">
          <a:hlinkClick xmlns:r="http://schemas.openxmlformats.org/officeDocument/2006/relationships" r:id="rId14"/>
          <a:extLst>
            <a:ext uri="{FF2B5EF4-FFF2-40B4-BE49-F238E27FC236}">
              <a16:creationId xmlns:a16="http://schemas.microsoft.com/office/drawing/2014/main" id="{4FB83F5C-E82D-4B00-A556-AEDCC4363325}"/>
            </a:ext>
          </a:extLst>
        </xdr:cNvPr>
        <xdr:cNvSpPr txBox="1"/>
      </xdr:nvSpPr>
      <xdr:spPr>
        <a:xfrm>
          <a:off x="0" y="4384669"/>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295457</xdr:rowOff>
    </xdr:from>
    <xdr:to>
      <xdr:col>1</xdr:col>
      <xdr:colOff>11546</xdr:colOff>
      <xdr:row>20</xdr:row>
      <xdr:rowOff>81109</xdr:rowOff>
    </xdr:to>
    <xdr:sp macro="" textlink="">
      <xdr:nvSpPr>
        <xdr:cNvPr id="19" name="Rectangle 59">
          <a:extLst>
            <a:ext uri="{FF2B5EF4-FFF2-40B4-BE49-F238E27FC236}">
              <a16:creationId xmlns:a16="http://schemas.microsoft.com/office/drawing/2014/main" id="{DF0645E6-7CAD-44B5-83FC-C4D1D0C3BAED}"/>
            </a:ext>
          </a:extLst>
        </xdr:cNvPr>
        <xdr:cNvSpPr/>
      </xdr:nvSpPr>
      <xdr:spPr>
        <a:xfrm>
          <a:off x="0" y="3464684"/>
          <a:ext cx="1402773" cy="905561"/>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17</xdr:row>
      <xdr:rowOff>43373</xdr:rowOff>
    </xdr:from>
    <xdr:to>
      <xdr:col>0</xdr:col>
      <xdr:colOff>1386000</xdr:colOff>
      <xdr:row>18</xdr:row>
      <xdr:rowOff>140873</xdr:rowOff>
    </xdr:to>
    <xdr:sp macro="" textlink="">
      <xdr:nvSpPr>
        <xdr:cNvPr id="20" name="TextBox 62">
          <a:hlinkClick xmlns:r="http://schemas.openxmlformats.org/officeDocument/2006/relationships" r:id="rId15"/>
          <a:extLst>
            <a:ext uri="{FF2B5EF4-FFF2-40B4-BE49-F238E27FC236}">
              <a16:creationId xmlns:a16="http://schemas.microsoft.com/office/drawing/2014/main" id="{F3C635B5-67B6-4BA0-AB37-F3D49F20D2AC}"/>
            </a:ext>
          </a:extLst>
        </xdr:cNvPr>
        <xdr:cNvSpPr txBox="1"/>
      </xdr:nvSpPr>
      <xdr:spPr>
        <a:xfrm>
          <a:off x="0" y="376100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SASB</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15</xdr:row>
      <xdr:rowOff>305626</xdr:rowOff>
    </xdr:from>
    <xdr:to>
      <xdr:col>0</xdr:col>
      <xdr:colOff>1385817</xdr:colOff>
      <xdr:row>17</xdr:row>
      <xdr:rowOff>45217</xdr:rowOff>
    </xdr:to>
    <xdr:sp macro="" textlink="">
      <xdr:nvSpPr>
        <xdr:cNvPr id="21" name="TextBox 63">
          <a:hlinkClick xmlns:r="http://schemas.openxmlformats.org/officeDocument/2006/relationships" r:id="rId16"/>
          <a:extLst>
            <a:ext uri="{FF2B5EF4-FFF2-40B4-BE49-F238E27FC236}">
              <a16:creationId xmlns:a16="http://schemas.microsoft.com/office/drawing/2014/main" id="{40608831-D164-4C20-9243-505976A8E9A9}"/>
            </a:ext>
          </a:extLst>
        </xdr:cNvPr>
        <xdr:cNvSpPr txBox="1"/>
      </xdr:nvSpPr>
      <xdr:spPr>
        <a:xfrm>
          <a:off x="0" y="3474853"/>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TCFD</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18</xdr:row>
      <xdr:rowOff>163615</xdr:rowOff>
    </xdr:from>
    <xdr:to>
      <xdr:col>0</xdr:col>
      <xdr:colOff>1385817</xdr:colOff>
      <xdr:row>20</xdr:row>
      <xdr:rowOff>70615</xdr:rowOff>
    </xdr:to>
    <xdr:sp macro="" textlink="">
      <xdr:nvSpPr>
        <xdr:cNvPr id="22" name="TextBox 63">
          <a:hlinkClick xmlns:r="http://schemas.openxmlformats.org/officeDocument/2006/relationships" r:id="rId17"/>
          <a:extLst>
            <a:ext uri="{FF2B5EF4-FFF2-40B4-BE49-F238E27FC236}">
              <a16:creationId xmlns:a16="http://schemas.microsoft.com/office/drawing/2014/main" id="{0CB7DAFA-4D59-44BC-B889-06A51CBA011C}"/>
            </a:ext>
          </a:extLst>
        </xdr:cNvPr>
        <xdr:cNvSpPr txBox="1"/>
      </xdr:nvSpPr>
      <xdr:spPr>
        <a:xfrm>
          <a:off x="0" y="4071751"/>
          <a:ext cx="1385817"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ESG</a:t>
          </a:r>
          <a:r>
            <a:rPr lang="en-US" sz="800" b="1" baseline="0">
              <a:solidFill>
                <a:schemeClr val="tx1"/>
              </a:solidFill>
              <a:latin typeface="Maersk Text" panose="00000500000000000000" pitchFamily="2" charset="0"/>
            </a:rPr>
            <a:t> r</a:t>
          </a:r>
          <a:r>
            <a:rPr lang="en-US" sz="800" b="1">
              <a:solidFill>
                <a:schemeClr val="tx1"/>
              </a:solidFill>
              <a:latin typeface="Maersk Text" panose="00000500000000000000" pitchFamily="2" charset="0"/>
            </a:rPr>
            <a:t>atings</a:t>
          </a:r>
          <a:endParaRPr lang="en-DK" sz="800" b="1">
            <a:solidFill>
              <a:schemeClr val="tx1"/>
            </a:solidFill>
            <a:latin typeface="Maersk Text" panose="00000500000000000000" pitchFamily="2" charset="0"/>
          </a:endParaRPr>
        </a:p>
      </xdr:txBody>
    </xdr:sp>
    <xdr:clientData/>
  </xdr:twoCellAnchor>
  <xdr:twoCellAnchor editAs="oneCell">
    <xdr:from>
      <xdr:col>2</xdr:col>
      <xdr:colOff>122767</xdr:colOff>
      <xdr:row>21</xdr:row>
      <xdr:rowOff>98173</xdr:rowOff>
    </xdr:from>
    <xdr:to>
      <xdr:col>2</xdr:col>
      <xdr:colOff>973666</xdr:colOff>
      <xdr:row>26</xdr:row>
      <xdr:rowOff>39735</xdr:rowOff>
    </xdr:to>
    <xdr:pic>
      <xdr:nvPicPr>
        <xdr:cNvPr id="3" name="Picture 2">
          <a:extLst>
            <a:ext uri="{FF2B5EF4-FFF2-40B4-BE49-F238E27FC236}">
              <a16:creationId xmlns:a16="http://schemas.microsoft.com/office/drawing/2014/main" id="{E627F1A6-B929-4D50-A723-C79A7ABB78E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69017" y="4543173"/>
          <a:ext cx="850899" cy="841145"/>
        </a:xfrm>
        <a:prstGeom prst="rect">
          <a:avLst/>
        </a:prstGeom>
      </xdr:spPr>
    </xdr:pic>
    <xdr:clientData/>
  </xdr:twoCellAnchor>
  <xdr:twoCellAnchor editAs="absolute">
    <xdr:from>
      <xdr:col>0</xdr:col>
      <xdr:colOff>463691</xdr:colOff>
      <xdr:row>1</xdr:row>
      <xdr:rowOff>70081</xdr:rowOff>
    </xdr:from>
    <xdr:to>
      <xdr:col>0</xdr:col>
      <xdr:colOff>922342</xdr:colOff>
      <xdr:row>3</xdr:row>
      <xdr:rowOff>85958</xdr:rowOff>
    </xdr:to>
    <xdr:pic>
      <xdr:nvPicPr>
        <xdr:cNvPr id="25" name="Picture 3">
          <a:hlinkClick xmlns:r="http://schemas.openxmlformats.org/officeDocument/2006/relationships" r:id="rId12"/>
          <a:extLst>
            <a:ext uri="{FF2B5EF4-FFF2-40B4-BE49-F238E27FC236}">
              <a16:creationId xmlns:a16="http://schemas.microsoft.com/office/drawing/2014/main" id="{8CD6E1C0-095A-44AB-AD8D-DE9D65A4648D}"/>
            </a:ext>
          </a:extLst>
        </xdr:cNvPr>
        <xdr:cNvPicPr>
          <a:picLocks/>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6" name="Rectangle 2">
          <a:extLst>
            <a:ext uri="{FF2B5EF4-FFF2-40B4-BE49-F238E27FC236}">
              <a16:creationId xmlns:a16="http://schemas.microsoft.com/office/drawing/2014/main" id="{ACD86433-75AD-475F-9B33-0BFBD568B15C}"/>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0</xdr:colOff>
      <xdr:row>6</xdr:row>
      <xdr:rowOff>17316</xdr:rowOff>
    </xdr:from>
    <xdr:to>
      <xdr:col>0</xdr:col>
      <xdr:colOff>1387186</xdr:colOff>
      <xdr:row>6</xdr:row>
      <xdr:rowOff>305316</xdr:rowOff>
    </xdr:to>
    <xdr:sp macro="" textlink="">
      <xdr:nvSpPr>
        <xdr:cNvPr id="11" name="TextBox 49">
          <a:hlinkClick xmlns:r="http://schemas.openxmlformats.org/officeDocument/2006/relationships" r:id="rId1"/>
          <a:extLst>
            <a:ext uri="{FF2B5EF4-FFF2-40B4-BE49-F238E27FC236}">
              <a16:creationId xmlns:a16="http://schemas.microsoft.com/office/drawing/2014/main" id="{0537A8A6-DD5F-44C8-8E92-8CC8754271C6}"/>
            </a:ext>
          </a:extLst>
        </xdr:cNvPr>
        <xdr:cNvSpPr txBox="1"/>
      </xdr:nvSpPr>
      <xdr:spPr>
        <a:xfrm>
          <a:off x="0" y="1183407"/>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5772</xdr:colOff>
      <xdr:row>6</xdr:row>
      <xdr:rowOff>346365</xdr:rowOff>
    </xdr:from>
    <xdr:to>
      <xdr:col>0</xdr:col>
      <xdr:colOff>1388916</xdr:colOff>
      <xdr:row>8</xdr:row>
      <xdr:rowOff>143683</xdr:rowOff>
    </xdr:to>
    <xdr:sp macro="" textlink="">
      <xdr:nvSpPr>
        <xdr:cNvPr id="12" name="TextBox 50">
          <a:hlinkClick xmlns:r="http://schemas.openxmlformats.org/officeDocument/2006/relationships" r:id="rId2"/>
          <a:extLst>
            <a:ext uri="{FF2B5EF4-FFF2-40B4-BE49-F238E27FC236}">
              <a16:creationId xmlns:a16="http://schemas.microsoft.com/office/drawing/2014/main" id="{2928E6CA-3053-48A5-AD8B-AB0FFB7129BA}"/>
            </a:ext>
          </a:extLst>
        </xdr:cNvPr>
        <xdr:cNvSpPr txBox="1"/>
      </xdr:nvSpPr>
      <xdr:spPr>
        <a:xfrm>
          <a:off x="5772" y="1512456"/>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178953</xdr:rowOff>
    </xdr:from>
    <xdr:to>
      <xdr:col>0</xdr:col>
      <xdr:colOff>1383144</xdr:colOff>
      <xdr:row>10</xdr:row>
      <xdr:rowOff>85953</xdr:rowOff>
    </xdr:to>
    <xdr:sp macro="" textlink="">
      <xdr:nvSpPr>
        <xdr:cNvPr id="13" name="TextBox 51">
          <a:hlinkClick xmlns:r="http://schemas.openxmlformats.org/officeDocument/2006/relationships" r:id="rId3"/>
          <a:extLst>
            <a:ext uri="{FF2B5EF4-FFF2-40B4-BE49-F238E27FC236}">
              <a16:creationId xmlns:a16="http://schemas.microsoft.com/office/drawing/2014/main" id="{2E510E18-117F-4FBA-BB0E-5E341128A79D}"/>
            </a:ext>
          </a:extLst>
        </xdr:cNvPr>
        <xdr:cNvSpPr txBox="1"/>
      </xdr:nvSpPr>
      <xdr:spPr>
        <a:xfrm>
          <a:off x="0" y="1835726"/>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10</xdr:row>
      <xdr:rowOff>121226</xdr:rowOff>
    </xdr:from>
    <xdr:to>
      <xdr:col>0</xdr:col>
      <xdr:colOff>1387186</xdr:colOff>
      <xdr:row>12</xdr:row>
      <xdr:rowOff>28226</xdr:rowOff>
    </xdr:to>
    <xdr:sp macro="" textlink="">
      <xdr:nvSpPr>
        <xdr:cNvPr id="14" name="TextBox 52">
          <a:hlinkClick xmlns:r="http://schemas.openxmlformats.org/officeDocument/2006/relationships" r:id="rId4"/>
          <a:extLst>
            <a:ext uri="{FF2B5EF4-FFF2-40B4-BE49-F238E27FC236}">
              <a16:creationId xmlns:a16="http://schemas.microsoft.com/office/drawing/2014/main" id="{34BED1E3-1CB8-4A86-8196-FEB0817209AD}"/>
            </a:ext>
          </a:extLst>
        </xdr:cNvPr>
        <xdr:cNvSpPr txBox="1"/>
      </xdr:nvSpPr>
      <xdr:spPr>
        <a:xfrm>
          <a:off x="0" y="2158999"/>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68695</xdr:rowOff>
    </xdr:from>
    <xdr:to>
      <xdr:col>0</xdr:col>
      <xdr:colOff>1385454</xdr:colOff>
      <xdr:row>13</xdr:row>
      <xdr:rowOff>166195</xdr:rowOff>
    </xdr:to>
    <xdr:sp macro="" textlink="">
      <xdr:nvSpPr>
        <xdr:cNvPr id="15" name="TextBox 53">
          <a:hlinkClick xmlns:r="http://schemas.openxmlformats.org/officeDocument/2006/relationships" r:id="rId5"/>
          <a:extLst>
            <a:ext uri="{FF2B5EF4-FFF2-40B4-BE49-F238E27FC236}">
              <a16:creationId xmlns:a16="http://schemas.microsoft.com/office/drawing/2014/main" id="{10834AE9-3338-4C38-814D-F979C147156D}"/>
            </a:ext>
          </a:extLst>
        </xdr:cNvPr>
        <xdr:cNvSpPr txBox="1"/>
      </xdr:nvSpPr>
      <xdr:spPr>
        <a:xfrm>
          <a:off x="0" y="2487468"/>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5773</xdr:rowOff>
    </xdr:from>
    <xdr:to>
      <xdr:col>0</xdr:col>
      <xdr:colOff>1383144</xdr:colOff>
      <xdr:row>15</xdr:row>
      <xdr:rowOff>103273</xdr:rowOff>
    </xdr:to>
    <xdr:sp macro="" textlink="">
      <xdr:nvSpPr>
        <xdr:cNvPr id="16" name="TextBox 54">
          <a:hlinkClick xmlns:r="http://schemas.openxmlformats.org/officeDocument/2006/relationships" r:id="rId6"/>
          <a:extLst>
            <a:ext uri="{FF2B5EF4-FFF2-40B4-BE49-F238E27FC236}">
              <a16:creationId xmlns:a16="http://schemas.microsoft.com/office/drawing/2014/main" id="{07A33F77-211C-49E6-A642-C814131EAC7B}"/>
            </a:ext>
          </a:extLst>
        </xdr:cNvPr>
        <xdr:cNvSpPr txBox="1"/>
      </xdr:nvSpPr>
      <xdr:spPr>
        <a:xfrm>
          <a:off x="0" y="2805546"/>
          <a:ext cx="138314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167017</xdr:rowOff>
    </xdr:from>
    <xdr:to>
      <xdr:col>0</xdr:col>
      <xdr:colOff>1384876</xdr:colOff>
      <xdr:row>5</xdr:row>
      <xdr:rowOff>154835</xdr:rowOff>
    </xdr:to>
    <xdr:sp macro="" textlink="">
      <xdr:nvSpPr>
        <xdr:cNvPr id="17" name="TextBox 55">
          <a:hlinkClick xmlns:r="http://schemas.openxmlformats.org/officeDocument/2006/relationships" r:id="rId7"/>
          <a:extLst>
            <a:ext uri="{FF2B5EF4-FFF2-40B4-BE49-F238E27FC236}">
              <a16:creationId xmlns:a16="http://schemas.microsoft.com/office/drawing/2014/main" id="{B58D80B4-5004-43F7-B55D-BFF728BFB35F}"/>
            </a:ext>
          </a:extLst>
        </xdr:cNvPr>
        <xdr:cNvSpPr txBox="1"/>
      </xdr:nvSpPr>
      <xdr:spPr>
        <a:xfrm>
          <a:off x="0" y="859744"/>
          <a:ext cx="138487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76004</xdr:rowOff>
    </xdr:from>
    <xdr:to>
      <xdr:col>0</xdr:col>
      <xdr:colOff>1386000</xdr:colOff>
      <xdr:row>18</xdr:row>
      <xdr:rowOff>185050</xdr:rowOff>
    </xdr:to>
    <xdr:sp macro="" textlink="">
      <xdr:nvSpPr>
        <xdr:cNvPr id="18" name="TextBox 56">
          <a:hlinkClick xmlns:r="http://schemas.openxmlformats.org/officeDocument/2006/relationships" r:id="rId8"/>
          <a:extLst>
            <a:ext uri="{FF2B5EF4-FFF2-40B4-BE49-F238E27FC236}">
              <a16:creationId xmlns:a16="http://schemas.microsoft.com/office/drawing/2014/main" id="{3C6FFEB1-C7A7-490F-B248-4A4DE19A1BCF}"/>
            </a:ext>
          </a:extLst>
        </xdr:cNvPr>
        <xdr:cNvSpPr txBox="1"/>
      </xdr:nvSpPr>
      <xdr:spPr>
        <a:xfrm>
          <a:off x="0" y="3447277"/>
          <a:ext cx="13860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Engage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15</xdr:row>
      <xdr:rowOff>121226</xdr:rowOff>
    </xdr:from>
    <xdr:to>
      <xdr:col>0</xdr:col>
      <xdr:colOff>1387186</xdr:colOff>
      <xdr:row>17</xdr:row>
      <xdr:rowOff>28226</xdr:rowOff>
    </xdr:to>
    <xdr:sp macro="" textlink="">
      <xdr:nvSpPr>
        <xdr:cNvPr id="19" name="TextBox 57">
          <a:hlinkClick xmlns:r="http://schemas.openxmlformats.org/officeDocument/2006/relationships" r:id="rId9"/>
          <a:extLst>
            <a:ext uri="{FF2B5EF4-FFF2-40B4-BE49-F238E27FC236}">
              <a16:creationId xmlns:a16="http://schemas.microsoft.com/office/drawing/2014/main" id="{33E84D56-9364-40C3-BC6F-7AB54B2C93D7}"/>
            </a:ext>
          </a:extLst>
        </xdr:cNvPr>
        <xdr:cNvSpPr txBox="1"/>
      </xdr:nvSpPr>
      <xdr:spPr>
        <a:xfrm>
          <a:off x="0" y="3111499"/>
          <a:ext cx="1387186"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 ratings</a:t>
          </a:r>
          <a:endParaRPr lang="en-DK" sz="800" b="1">
            <a:solidFill>
              <a:srgbClr val="5F7170"/>
            </a:solidFill>
            <a:latin typeface="Maersk Text" panose="00000500000000000000" pitchFamily="2" charset="0"/>
          </a:endParaRPr>
        </a:p>
      </xdr:txBody>
    </xdr:sp>
    <xdr:clientData/>
  </xdr:twoCellAnchor>
  <xdr:twoCellAnchor editAs="absolute">
    <xdr:from>
      <xdr:col>11</xdr:col>
      <xdr:colOff>772681</xdr:colOff>
      <xdr:row>26</xdr:row>
      <xdr:rowOff>135609</xdr:rowOff>
    </xdr:from>
    <xdr:to>
      <xdr:col>12</xdr:col>
      <xdr:colOff>383164</xdr:colOff>
      <xdr:row>27</xdr:row>
      <xdr:rowOff>203400</xdr:rowOff>
    </xdr:to>
    <xdr:pic>
      <xdr:nvPicPr>
        <xdr:cNvPr id="22" name="Picture 21">
          <a:hlinkClick xmlns:r="http://schemas.openxmlformats.org/officeDocument/2006/relationships" r:id="rId10"/>
          <a:extLst>
            <a:ext uri="{FF2B5EF4-FFF2-40B4-BE49-F238E27FC236}">
              <a16:creationId xmlns:a16="http://schemas.microsoft.com/office/drawing/2014/main" id="{D384F4C4-BB13-494E-93F4-30E9F67986BE}"/>
            </a:ext>
          </a:extLst>
        </xdr:cNvPr>
        <xdr:cNvPicPr>
          <a:picLocks noChangeAspect="1"/>
        </xdr:cNvPicPr>
      </xdr:nvPicPr>
      <xdr:blipFill rotWithShape="1">
        <a:blip xmlns:r="http://schemas.openxmlformats.org/officeDocument/2006/relationships" r:embed="rId11"/>
        <a:srcRect l="87609" t="6326" r="2160" b="15863"/>
        <a:stretch/>
      </xdr:blipFill>
      <xdr:spPr>
        <a:xfrm>
          <a:off x="9148908" y="5302200"/>
          <a:ext cx="389801" cy="396836"/>
        </a:xfrm>
        <a:prstGeom prst="rect">
          <a:avLst/>
        </a:prstGeom>
      </xdr:spPr>
    </xdr:pic>
    <xdr:clientData/>
  </xdr:twoCellAnchor>
  <xdr:twoCellAnchor editAs="absolute">
    <xdr:from>
      <xdr:col>11</xdr:col>
      <xdr:colOff>246283</xdr:colOff>
      <xdr:row>26</xdr:row>
      <xdr:rowOff>144172</xdr:rowOff>
    </xdr:from>
    <xdr:to>
      <xdr:col>11</xdr:col>
      <xdr:colOff>649114</xdr:colOff>
      <xdr:row>27</xdr:row>
      <xdr:rowOff>208485</xdr:rowOff>
    </xdr:to>
    <xdr:pic>
      <xdr:nvPicPr>
        <xdr:cNvPr id="23" name="Picture 22">
          <a:hlinkClick xmlns:r="http://schemas.openxmlformats.org/officeDocument/2006/relationships" r:id="rId12"/>
          <a:extLst>
            <a:ext uri="{FF2B5EF4-FFF2-40B4-BE49-F238E27FC236}">
              <a16:creationId xmlns:a16="http://schemas.microsoft.com/office/drawing/2014/main" id="{206DC850-9604-4E94-B4E0-9DC925BFB2FF}"/>
            </a:ext>
          </a:extLst>
        </xdr:cNvPr>
        <xdr:cNvPicPr>
          <a:picLocks noChangeAspect="1"/>
        </xdr:cNvPicPr>
      </xdr:nvPicPr>
      <xdr:blipFill rotWithShape="1">
        <a:blip xmlns:r="http://schemas.openxmlformats.org/officeDocument/2006/relationships" r:embed="rId11"/>
        <a:srcRect l="73285" t="7100" r="16142" b="15771"/>
        <a:stretch/>
      </xdr:blipFill>
      <xdr:spPr>
        <a:xfrm>
          <a:off x="8622510" y="5310763"/>
          <a:ext cx="402831" cy="393358"/>
        </a:xfrm>
        <a:prstGeom prst="rect">
          <a:avLst/>
        </a:prstGeom>
      </xdr:spPr>
    </xdr:pic>
    <xdr:clientData/>
  </xdr:twoCellAnchor>
  <xdr:twoCellAnchor editAs="absolute">
    <xdr:from>
      <xdr:col>10</xdr:col>
      <xdr:colOff>525065</xdr:colOff>
      <xdr:row>26</xdr:row>
      <xdr:rowOff>149839</xdr:rowOff>
    </xdr:from>
    <xdr:to>
      <xdr:col>11</xdr:col>
      <xdr:colOff>146787</xdr:colOff>
      <xdr:row>27</xdr:row>
      <xdr:rowOff>213208</xdr:rowOff>
    </xdr:to>
    <xdr:pic>
      <xdr:nvPicPr>
        <xdr:cNvPr id="24" name="Picture 23">
          <a:hlinkClick xmlns:r="http://schemas.openxmlformats.org/officeDocument/2006/relationships" r:id="rId13"/>
          <a:extLst>
            <a:ext uri="{FF2B5EF4-FFF2-40B4-BE49-F238E27FC236}">
              <a16:creationId xmlns:a16="http://schemas.microsoft.com/office/drawing/2014/main" id="{225EC157-DBD3-49B8-84FD-BA6321873CC8}"/>
            </a:ext>
          </a:extLst>
        </xdr:cNvPr>
        <xdr:cNvPicPr>
          <a:picLocks noChangeAspect="1"/>
        </xdr:cNvPicPr>
      </xdr:nvPicPr>
      <xdr:blipFill rotWithShape="1">
        <a:blip xmlns:r="http://schemas.openxmlformats.org/officeDocument/2006/relationships" r:embed="rId11"/>
        <a:srcRect l="59092" t="7320" r="30382" b="15736"/>
        <a:stretch/>
      </xdr:blipFill>
      <xdr:spPr>
        <a:xfrm>
          <a:off x="8121974" y="5316430"/>
          <a:ext cx="401040" cy="392414"/>
        </a:xfrm>
        <a:prstGeom prst="rect">
          <a:avLst/>
        </a:prstGeom>
      </xdr:spPr>
    </xdr:pic>
    <xdr:clientData/>
  </xdr:twoCellAnchor>
  <xdr:twoCellAnchor editAs="absolute">
    <xdr:from>
      <xdr:col>9</xdr:col>
      <xdr:colOff>772571</xdr:colOff>
      <xdr:row>26</xdr:row>
      <xdr:rowOff>143881</xdr:rowOff>
    </xdr:from>
    <xdr:to>
      <xdr:col>10</xdr:col>
      <xdr:colOff>388083</xdr:colOff>
      <xdr:row>27</xdr:row>
      <xdr:rowOff>211310</xdr:rowOff>
    </xdr:to>
    <xdr:pic>
      <xdr:nvPicPr>
        <xdr:cNvPr id="25" name="Picture 24">
          <a:hlinkClick xmlns:r="http://schemas.openxmlformats.org/officeDocument/2006/relationships" r:id="rId14"/>
          <a:extLst>
            <a:ext uri="{FF2B5EF4-FFF2-40B4-BE49-F238E27FC236}">
              <a16:creationId xmlns:a16="http://schemas.microsoft.com/office/drawing/2014/main" id="{6A3BF8BC-1630-46D6-8391-DE439512E10B}"/>
            </a:ext>
          </a:extLst>
        </xdr:cNvPr>
        <xdr:cNvPicPr>
          <a:picLocks noChangeAspect="1"/>
        </xdr:cNvPicPr>
      </xdr:nvPicPr>
      <xdr:blipFill rotWithShape="1">
        <a:blip xmlns:r="http://schemas.openxmlformats.org/officeDocument/2006/relationships" r:embed="rId11"/>
        <a:srcRect l="45031" t="6289" r="44606" b="15971"/>
        <a:stretch/>
      </xdr:blipFill>
      <xdr:spPr>
        <a:xfrm>
          <a:off x="7590162" y="5310472"/>
          <a:ext cx="394830" cy="396474"/>
        </a:xfrm>
        <a:prstGeom prst="rect">
          <a:avLst/>
        </a:prstGeom>
      </xdr:spPr>
    </xdr:pic>
    <xdr:clientData/>
  </xdr:twoCellAnchor>
  <xdr:twoCellAnchor editAs="absolute">
    <xdr:from>
      <xdr:col>9</xdr:col>
      <xdr:colOff>246531</xdr:colOff>
      <xdr:row>26</xdr:row>
      <xdr:rowOff>145134</xdr:rowOff>
    </xdr:from>
    <xdr:to>
      <xdr:col>9</xdr:col>
      <xdr:colOff>641399</xdr:colOff>
      <xdr:row>27</xdr:row>
      <xdr:rowOff>209844</xdr:rowOff>
    </xdr:to>
    <xdr:pic>
      <xdr:nvPicPr>
        <xdr:cNvPr id="26" name="Picture 25">
          <a:hlinkClick xmlns:r="http://schemas.openxmlformats.org/officeDocument/2006/relationships" r:id="rId15"/>
          <a:extLst>
            <a:ext uri="{FF2B5EF4-FFF2-40B4-BE49-F238E27FC236}">
              <a16:creationId xmlns:a16="http://schemas.microsoft.com/office/drawing/2014/main" id="{61EB8EC2-6E30-454F-8D44-3045556881EC}"/>
            </a:ext>
          </a:extLst>
        </xdr:cNvPr>
        <xdr:cNvPicPr>
          <a:picLocks noChangeAspect="1"/>
        </xdr:cNvPicPr>
      </xdr:nvPicPr>
      <xdr:blipFill rotWithShape="1">
        <a:blip xmlns:r="http://schemas.openxmlformats.org/officeDocument/2006/relationships" r:embed="rId11"/>
        <a:srcRect l="30849" t="7340" r="58787" b="15453"/>
        <a:stretch/>
      </xdr:blipFill>
      <xdr:spPr>
        <a:xfrm>
          <a:off x="7064122" y="5311725"/>
          <a:ext cx="394868" cy="393755"/>
        </a:xfrm>
        <a:prstGeom prst="rect">
          <a:avLst/>
        </a:prstGeom>
      </xdr:spPr>
    </xdr:pic>
    <xdr:clientData/>
  </xdr:twoCellAnchor>
  <xdr:twoCellAnchor editAs="absolute">
    <xdr:from>
      <xdr:col>8</xdr:col>
      <xdr:colOff>511590</xdr:colOff>
      <xdr:row>26</xdr:row>
      <xdr:rowOff>131492</xdr:rowOff>
    </xdr:from>
    <xdr:to>
      <xdr:col>9</xdr:col>
      <xdr:colOff>137504</xdr:colOff>
      <xdr:row>27</xdr:row>
      <xdr:rowOff>206224</xdr:rowOff>
    </xdr:to>
    <xdr:pic>
      <xdr:nvPicPr>
        <xdr:cNvPr id="27" name="Picture 26">
          <a:hlinkClick xmlns:r="http://schemas.openxmlformats.org/officeDocument/2006/relationships" r:id="rId16"/>
          <a:extLst>
            <a:ext uri="{FF2B5EF4-FFF2-40B4-BE49-F238E27FC236}">
              <a16:creationId xmlns:a16="http://schemas.microsoft.com/office/drawing/2014/main" id="{889CFFDB-E967-4A20-8A5C-E2153D138C3B}"/>
            </a:ext>
          </a:extLst>
        </xdr:cNvPr>
        <xdr:cNvPicPr>
          <a:picLocks noChangeAspect="1"/>
        </xdr:cNvPicPr>
      </xdr:nvPicPr>
      <xdr:blipFill rotWithShape="1">
        <a:blip xmlns:r="http://schemas.openxmlformats.org/officeDocument/2006/relationships" r:embed="rId11"/>
        <a:srcRect l="16636" t="5568" r="72728" b="15260"/>
        <a:stretch/>
      </xdr:blipFill>
      <xdr:spPr>
        <a:xfrm>
          <a:off x="6549863" y="5298083"/>
          <a:ext cx="405232" cy="403777"/>
        </a:xfrm>
        <a:prstGeom prst="rect">
          <a:avLst/>
        </a:prstGeom>
      </xdr:spPr>
    </xdr:pic>
    <xdr:clientData/>
  </xdr:twoCellAnchor>
  <xdr:twoCellAnchor editAs="absolute">
    <xdr:from>
      <xdr:col>7</xdr:col>
      <xdr:colOff>772968</xdr:colOff>
      <xdr:row>26</xdr:row>
      <xdr:rowOff>136016</xdr:rowOff>
    </xdr:from>
    <xdr:to>
      <xdr:col>8</xdr:col>
      <xdr:colOff>396558</xdr:colOff>
      <xdr:row>27</xdr:row>
      <xdr:rowOff>217409</xdr:rowOff>
    </xdr:to>
    <xdr:pic>
      <xdr:nvPicPr>
        <xdr:cNvPr id="28" name="Picture 27">
          <a:hlinkClick xmlns:r="http://schemas.openxmlformats.org/officeDocument/2006/relationships" r:id="rId17"/>
          <a:extLst>
            <a:ext uri="{FF2B5EF4-FFF2-40B4-BE49-F238E27FC236}">
              <a16:creationId xmlns:a16="http://schemas.microsoft.com/office/drawing/2014/main" id="{81C4C1F7-08F1-4FC0-BCBB-283D2AC8A800}"/>
            </a:ext>
          </a:extLst>
        </xdr:cNvPr>
        <xdr:cNvPicPr>
          <a:picLocks noChangeAspect="1"/>
        </xdr:cNvPicPr>
      </xdr:nvPicPr>
      <xdr:blipFill rotWithShape="1">
        <a:blip xmlns:r="http://schemas.openxmlformats.org/officeDocument/2006/relationships" r:embed="rId11"/>
        <a:srcRect l="2380" t="6342" r="87045" b="13180"/>
        <a:stretch/>
      </xdr:blipFill>
      <xdr:spPr>
        <a:xfrm>
          <a:off x="6031923" y="5302607"/>
          <a:ext cx="402908" cy="410438"/>
        </a:xfrm>
        <a:prstGeom prst="rect">
          <a:avLst/>
        </a:prstGeom>
      </xdr:spPr>
    </xdr:pic>
    <xdr:clientData/>
  </xdr:twoCellAnchor>
  <xdr:twoCellAnchor editAs="oneCell">
    <xdr:from>
      <xdr:col>2</xdr:col>
      <xdr:colOff>467591</xdr:colOff>
      <xdr:row>26</xdr:row>
      <xdr:rowOff>17317</xdr:rowOff>
    </xdr:from>
    <xdr:to>
      <xdr:col>4</xdr:col>
      <xdr:colOff>614111</xdr:colOff>
      <xdr:row>30</xdr:row>
      <xdr:rowOff>21026</xdr:rowOff>
    </xdr:to>
    <xdr:pic>
      <xdr:nvPicPr>
        <xdr:cNvPr id="2" name="Picture 1">
          <a:extLst>
            <a:ext uri="{FF2B5EF4-FFF2-40B4-BE49-F238E27FC236}">
              <a16:creationId xmlns:a16="http://schemas.microsoft.com/office/drawing/2014/main" id="{A22623E6-265A-4255-8F67-81CE71A322A3}"/>
            </a:ext>
          </a:extLst>
        </xdr:cNvPr>
        <xdr:cNvPicPr>
          <a:picLocks noChangeAspect="1"/>
        </xdr:cNvPicPr>
      </xdr:nvPicPr>
      <xdr:blipFill>
        <a:blip xmlns:r="http://schemas.openxmlformats.org/officeDocument/2006/relationships" r:embed="rId18"/>
        <a:stretch>
          <a:fillRect/>
        </a:stretch>
      </xdr:blipFill>
      <xdr:spPr>
        <a:xfrm>
          <a:off x="2095500" y="5183908"/>
          <a:ext cx="1433838" cy="1319891"/>
        </a:xfrm>
        <a:prstGeom prst="rect">
          <a:avLst/>
        </a:prstGeom>
      </xdr:spPr>
    </xdr:pic>
    <xdr:clientData/>
  </xdr:twoCellAnchor>
  <xdr:twoCellAnchor editAs="absolute">
    <xdr:from>
      <xdr:col>0</xdr:col>
      <xdr:colOff>463691</xdr:colOff>
      <xdr:row>1</xdr:row>
      <xdr:rowOff>70081</xdr:rowOff>
    </xdr:from>
    <xdr:to>
      <xdr:col>0</xdr:col>
      <xdr:colOff>922342</xdr:colOff>
      <xdr:row>4</xdr:row>
      <xdr:rowOff>39776</xdr:rowOff>
    </xdr:to>
    <xdr:pic>
      <xdr:nvPicPr>
        <xdr:cNvPr id="30" name="Picture 3">
          <a:hlinkClick xmlns:r="http://schemas.openxmlformats.org/officeDocument/2006/relationships" r:id="rId7"/>
          <a:extLst>
            <a:ext uri="{FF2B5EF4-FFF2-40B4-BE49-F238E27FC236}">
              <a16:creationId xmlns:a16="http://schemas.microsoft.com/office/drawing/2014/main" id="{452E3A75-9848-4CB5-BDC2-0A921C0C4D6F}"/>
            </a:ext>
          </a:extLst>
        </xdr:cNvPr>
        <xdr:cNvPicPr>
          <a:picLocks/>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31" name="Rectangle 2">
          <a:extLst>
            <a:ext uri="{FF2B5EF4-FFF2-40B4-BE49-F238E27FC236}">
              <a16:creationId xmlns:a16="http://schemas.microsoft.com/office/drawing/2014/main" id="{9A2F0711-5691-44AF-B968-AB2D7F0C9D47}"/>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158577</xdr:colOff>
      <xdr:row>43</xdr:row>
      <xdr:rowOff>331272</xdr:rowOff>
    </xdr:from>
    <xdr:to>
      <xdr:col>3</xdr:col>
      <xdr:colOff>663144</xdr:colOff>
      <xdr:row>46</xdr:row>
      <xdr:rowOff>55048</xdr:rowOff>
    </xdr:to>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6372" y="23070045"/>
          <a:ext cx="501392" cy="53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0</xdr:colOff>
      <xdr:row>7</xdr:row>
      <xdr:rowOff>109613</xdr:rowOff>
    </xdr:from>
    <xdr:to>
      <xdr:col>1</xdr:col>
      <xdr:colOff>4403</xdr:colOff>
      <xdr:row>9</xdr:row>
      <xdr:rowOff>129470</xdr:rowOff>
    </xdr:to>
    <xdr:sp macro="" textlink="">
      <xdr:nvSpPr>
        <xdr:cNvPr id="93" name="TextBox 49">
          <a:hlinkClick xmlns:r="http://schemas.openxmlformats.org/officeDocument/2006/relationships" r:id="rId2"/>
          <a:extLst>
            <a:ext uri="{FF2B5EF4-FFF2-40B4-BE49-F238E27FC236}">
              <a16:creationId xmlns:a16="http://schemas.microsoft.com/office/drawing/2014/main" id="{89520B01-1E1B-4048-BC65-80E22606A672}"/>
            </a:ext>
          </a:extLst>
        </xdr:cNvPr>
        <xdr:cNvSpPr txBox="1"/>
      </xdr:nvSpPr>
      <xdr:spPr>
        <a:xfrm>
          <a:off x="0" y="1194886"/>
          <a:ext cx="1490591" cy="285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109636</xdr:rowOff>
    </xdr:from>
    <xdr:to>
      <xdr:col>1</xdr:col>
      <xdr:colOff>1228</xdr:colOff>
      <xdr:row>13</xdr:row>
      <xdr:rowOff>397636</xdr:rowOff>
    </xdr:to>
    <xdr:sp macro="" textlink="">
      <xdr:nvSpPr>
        <xdr:cNvPr id="95" name="TextBox 50">
          <a:hlinkClick xmlns:r="http://schemas.openxmlformats.org/officeDocument/2006/relationships" r:id="rId3"/>
          <a:extLst>
            <a:ext uri="{FF2B5EF4-FFF2-40B4-BE49-F238E27FC236}">
              <a16:creationId xmlns:a16="http://schemas.microsoft.com/office/drawing/2014/main" id="{994E5E49-AF80-4712-84B9-46DDF419162E}"/>
            </a:ext>
          </a:extLst>
        </xdr:cNvPr>
        <xdr:cNvSpPr txBox="1"/>
      </xdr:nvSpPr>
      <xdr:spPr>
        <a:xfrm>
          <a:off x="0" y="3133968"/>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440462</xdr:rowOff>
    </xdr:from>
    <xdr:to>
      <xdr:col>1</xdr:col>
      <xdr:colOff>1228</xdr:colOff>
      <xdr:row>13</xdr:row>
      <xdr:rowOff>741162</xdr:rowOff>
    </xdr:to>
    <xdr:sp macro="" textlink="">
      <xdr:nvSpPr>
        <xdr:cNvPr id="96" name="TextBox 51">
          <a:hlinkClick xmlns:r="http://schemas.openxmlformats.org/officeDocument/2006/relationships" r:id="rId4"/>
          <a:extLst>
            <a:ext uri="{FF2B5EF4-FFF2-40B4-BE49-F238E27FC236}">
              <a16:creationId xmlns:a16="http://schemas.microsoft.com/office/drawing/2014/main" id="{F88D0174-0F10-4165-8FDB-08E3B442965D}"/>
            </a:ext>
          </a:extLst>
        </xdr:cNvPr>
        <xdr:cNvSpPr txBox="1"/>
      </xdr:nvSpPr>
      <xdr:spPr>
        <a:xfrm>
          <a:off x="0" y="3471144"/>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779030</xdr:rowOff>
    </xdr:from>
    <xdr:to>
      <xdr:col>1</xdr:col>
      <xdr:colOff>1228</xdr:colOff>
      <xdr:row>13</xdr:row>
      <xdr:rowOff>1063855</xdr:rowOff>
    </xdr:to>
    <xdr:sp macro="" textlink="">
      <xdr:nvSpPr>
        <xdr:cNvPr id="97" name="TextBox 52">
          <a:hlinkClick xmlns:r="http://schemas.openxmlformats.org/officeDocument/2006/relationships" r:id="rId5"/>
          <a:extLst>
            <a:ext uri="{FF2B5EF4-FFF2-40B4-BE49-F238E27FC236}">
              <a16:creationId xmlns:a16="http://schemas.microsoft.com/office/drawing/2014/main" id="{54253F42-D911-4555-898A-29DFA6883E4B}"/>
            </a:ext>
          </a:extLst>
        </xdr:cNvPr>
        <xdr:cNvSpPr txBox="1"/>
      </xdr:nvSpPr>
      <xdr:spPr>
        <a:xfrm>
          <a:off x="0" y="3797012"/>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1121239</xdr:rowOff>
    </xdr:from>
    <xdr:to>
      <xdr:col>1</xdr:col>
      <xdr:colOff>1228</xdr:colOff>
      <xdr:row>13</xdr:row>
      <xdr:rowOff>1406064</xdr:rowOff>
    </xdr:to>
    <xdr:sp macro="" textlink="">
      <xdr:nvSpPr>
        <xdr:cNvPr id="98" name="TextBox 53">
          <a:hlinkClick xmlns:r="http://schemas.openxmlformats.org/officeDocument/2006/relationships" r:id="rId6"/>
          <a:extLst>
            <a:ext uri="{FF2B5EF4-FFF2-40B4-BE49-F238E27FC236}">
              <a16:creationId xmlns:a16="http://schemas.microsoft.com/office/drawing/2014/main" id="{C488F9A5-A419-4965-ADD7-9FEB74EAE2B1}"/>
            </a:ext>
          </a:extLst>
        </xdr:cNvPr>
        <xdr:cNvSpPr txBox="1"/>
      </xdr:nvSpPr>
      <xdr:spPr>
        <a:xfrm>
          <a:off x="0" y="4145571"/>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1448743</xdr:rowOff>
    </xdr:from>
    <xdr:to>
      <xdr:col>1</xdr:col>
      <xdr:colOff>1228</xdr:colOff>
      <xdr:row>13</xdr:row>
      <xdr:rowOff>1749443</xdr:rowOff>
    </xdr:to>
    <xdr:sp macro="" textlink="">
      <xdr:nvSpPr>
        <xdr:cNvPr id="99" name="TextBox 54">
          <a:hlinkClick xmlns:r="http://schemas.openxmlformats.org/officeDocument/2006/relationships" r:id="rId7"/>
          <a:extLst>
            <a:ext uri="{FF2B5EF4-FFF2-40B4-BE49-F238E27FC236}">
              <a16:creationId xmlns:a16="http://schemas.microsoft.com/office/drawing/2014/main" id="{DE38EF0C-D289-46AF-B8F9-5886D25BCB88}"/>
            </a:ext>
          </a:extLst>
        </xdr:cNvPr>
        <xdr:cNvSpPr txBox="1"/>
      </xdr:nvSpPr>
      <xdr:spPr>
        <a:xfrm>
          <a:off x="0" y="4479425"/>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1731</xdr:rowOff>
    </xdr:from>
    <xdr:to>
      <xdr:col>1</xdr:col>
      <xdr:colOff>4403</xdr:colOff>
      <xdr:row>7</xdr:row>
      <xdr:rowOff>79026</xdr:rowOff>
    </xdr:to>
    <xdr:sp macro="" textlink="">
      <xdr:nvSpPr>
        <xdr:cNvPr id="104" name="TextBox 55">
          <a:hlinkClick xmlns:r="http://schemas.openxmlformats.org/officeDocument/2006/relationships" r:id="rId8"/>
          <a:extLst>
            <a:ext uri="{FF2B5EF4-FFF2-40B4-BE49-F238E27FC236}">
              <a16:creationId xmlns:a16="http://schemas.microsoft.com/office/drawing/2014/main" id="{EAEF9718-9C76-47BC-8EB5-422DA5B7DFB3}"/>
            </a:ext>
          </a:extLst>
        </xdr:cNvPr>
        <xdr:cNvSpPr txBox="1"/>
      </xdr:nvSpPr>
      <xdr:spPr>
        <a:xfrm>
          <a:off x="0" y="879186"/>
          <a:ext cx="1490591" cy="285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169071</xdr:rowOff>
    </xdr:from>
    <xdr:to>
      <xdr:col>1</xdr:col>
      <xdr:colOff>4403</xdr:colOff>
      <xdr:row>10</xdr:row>
      <xdr:rowOff>249253</xdr:rowOff>
    </xdr:to>
    <xdr:sp macro="" textlink="">
      <xdr:nvSpPr>
        <xdr:cNvPr id="92" name="TextBox 56">
          <a:hlinkClick xmlns:r="http://schemas.openxmlformats.org/officeDocument/2006/relationships" r:id="rId9"/>
          <a:extLst>
            <a:ext uri="{FF2B5EF4-FFF2-40B4-BE49-F238E27FC236}">
              <a16:creationId xmlns:a16="http://schemas.microsoft.com/office/drawing/2014/main" id="{37EE1354-13BF-4706-9A00-D6ABB8716C0C}"/>
            </a:ext>
          </a:extLst>
        </xdr:cNvPr>
        <xdr:cNvSpPr txBox="1"/>
      </xdr:nvSpPr>
      <xdr:spPr>
        <a:xfrm>
          <a:off x="0" y="1519889"/>
          <a:ext cx="1490591"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13</xdr:row>
      <xdr:rowOff>1806051</xdr:rowOff>
    </xdr:from>
    <xdr:to>
      <xdr:col>1</xdr:col>
      <xdr:colOff>1228</xdr:colOff>
      <xdr:row>13</xdr:row>
      <xdr:rowOff>2092902</xdr:rowOff>
    </xdr:to>
    <xdr:sp macro="" textlink="">
      <xdr:nvSpPr>
        <xdr:cNvPr id="100" name="TextBox 57">
          <a:hlinkClick xmlns:r="http://schemas.openxmlformats.org/officeDocument/2006/relationships" r:id="rId10"/>
          <a:extLst>
            <a:ext uri="{FF2B5EF4-FFF2-40B4-BE49-F238E27FC236}">
              <a16:creationId xmlns:a16="http://schemas.microsoft.com/office/drawing/2014/main" id="{2F219C80-8F37-4997-97D5-94E773DE99EF}"/>
            </a:ext>
          </a:extLst>
        </xdr:cNvPr>
        <xdr:cNvSpPr txBox="1"/>
      </xdr:nvSpPr>
      <xdr:spPr>
        <a:xfrm>
          <a:off x="0" y="4833558"/>
          <a:ext cx="1386105" cy="286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3176</xdr:colOff>
      <xdr:row>10</xdr:row>
      <xdr:rowOff>263286</xdr:rowOff>
    </xdr:from>
    <xdr:to>
      <xdr:col>1</xdr:col>
      <xdr:colOff>15875</xdr:colOff>
      <xdr:row>13</xdr:row>
      <xdr:rowOff>80818</xdr:rowOff>
    </xdr:to>
    <xdr:sp macro="" textlink="">
      <xdr:nvSpPr>
        <xdr:cNvPr id="91" name="Rectangle 59">
          <a:extLst>
            <a:ext uri="{FF2B5EF4-FFF2-40B4-BE49-F238E27FC236}">
              <a16:creationId xmlns:a16="http://schemas.microsoft.com/office/drawing/2014/main" id="{19E80785-94A2-45D4-84A9-805C2A935199}"/>
            </a:ext>
          </a:extLst>
        </xdr:cNvPr>
        <xdr:cNvSpPr/>
      </xdr:nvSpPr>
      <xdr:spPr>
        <a:xfrm>
          <a:off x="3176" y="1804604"/>
          <a:ext cx="1398154" cy="1306896"/>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10</xdr:row>
      <xdr:rowOff>284629</xdr:rowOff>
    </xdr:from>
    <xdr:to>
      <xdr:col>1</xdr:col>
      <xdr:colOff>9750</xdr:colOff>
      <xdr:row>10</xdr:row>
      <xdr:rowOff>572629</xdr:rowOff>
    </xdr:to>
    <xdr:sp macro="" textlink="">
      <xdr:nvSpPr>
        <xdr:cNvPr id="102" name="TextBox 60">
          <a:hlinkClick xmlns:r="http://schemas.openxmlformats.org/officeDocument/2006/relationships" r:id="rId11"/>
          <a:extLst>
            <a:ext uri="{FF2B5EF4-FFF2-40B4-BE49-F238E27FC236}">
              <a16:creationId xmlns:a16="http://schemas.microsoft.com/office/drawing/2014/main" id="{5115625B-972F-4A3F-8666-859C86EED98F}"/>
            </a:ext>
          </a:extLst>
        </xdr:cNvPr>
        <xdr:cNvSpPr txBox="1"/>
      </xdr:nvSpPr>
      <xdr:spPr>
        <a:xfrm>
          <a:off x="0" y="1843265"/>
          <a:ext cx="149911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Basis of reporting</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10</xdr:row>
      <xdr:rowOff>569673</xdr:rowOff>
    </xdr:from>
    <xdr:to>
      <xdr:col>1</xdr:col>
      <xdr:colOff>4298</xdr:colOff>
      <xdr:row>10</xdr:row>
      <xdr:rowOff>854498</xdr:rowOff>
    </xdr:to>
    <xdr:sp macro="" textlink="">
      <xdr:nvSpPr>
        <xdr:cNvPr id="75" name="TextBox 61">
          <a:hlinkClick xmlns:r="http://schemas.openxmlformats.org/officeDocument/2006/relationships" r:id="rId12"/>
          <a:extLst>
            <a:ext uri="{FF2B5EF4-FFF2-40B4-BE49-F238E27FC236}">
              <a16:creationId xmlns:a16="http://schemas.microsoft.com/office/drawing/2014/main" id="{F600770D-9D34-43FF-B6DF-73EBB7B7A66A}"/>
            </a:ext>
          </a:extLst>
        </xdr:cNvPr>
        <xdr:cNvSpPr txBox="1"/>
      </xdr:nvSpPr>
      <xdr:spPr>
        <a:xfrm>
          <a:off x="0" y="2128309"/>
          <a:ext cx="1490486" cy="28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 Governance model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10</xdr:row>
      <xdr:rowOff>890704</xdr:rowOff>
    </xdr:from>
    <xdr:to>
      <xdr:col>1</xdr:col>
      <xdr:colOff>4298</xdr:colOff>
      <xdr:row>11</xdr:row>
      <xdr:rowOff>14720</xdr:rowOff>
    </xdr:to>
    <xdr:sp macro="" textlink="">
      <xdr:nvSpPr>
        <xdr:cNvPr id="76" name="TextBox 62">
          <a:hlinkClick xmlns:r="http://schemas.openxmlformats.org/officeDocument/2006/relationships" r:id="rId13"/>
          <a:extLst>
            <a:ext uri="{FF2B5EF4-FFF2-40B4-BE49-F238E27FC236}">
              <a16:creationId xmlns:a16="http://schemas.microsoft.com/office/drawing/2014/main" id="{04AF5F4D-EB15-4009-8568-6D384F74BA16}"/>
            </a:ext>
          </a:extLst>
        </xdr:cNvPr>
        <xdr:cNvSpPr txBox="1"/>
      </xdr:nvSpPr>
      <xdr:spPr>
        <a:xfrm>
          <a:off x="0" y="2449340"/>
          <a:ext cx="1490486" cy="324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Double materiality</a:t>
          </a:r>
          <a:r>
            <a:rPr lang="en-US" sz="800" b="0" baseline="0">
              <a:solidFill>
                <a:srgbClr val="5F7170"/>
              </a:solidFill>
              <a:latin typeface="Maersk Text" panose="00000500000000000000" pitchFamily="2" charset="0"/>
            </a:rPr>
            <a:t> assessment (DMA)</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11</xdr:row>
      <xdr:rowOff>20649</xdr:rowOff>
    </xdr:from>
    <xdr:to>
      <xdr:col>1</xdr:col>
      <xdr:colOff>4298</xdr:colOff>
      <xdr:row>13</xdr:row>
      <xdr:rowOff>72544</xdr:rowOff>
    </xdr:to>
    <xdr:sp macro="" textlink="">
      <xdr:nvSpPr>
        <xdr:cNvPr id="19" name="TextBox 63">
          <a:hlinkClick xmlns:r="http://schemas.openxmlformats.org/officeDocument/2006/relationships" r:id="rId14"/>
          <a:extLst>
            <a:ext uri="{FF2B5EF4-FFF2-40B4-BE49-F238E27FC236}">
              <a16:creationId xmlns:a16="http://schemas.microsoft.com/office/drawing/2014/main" id="{64AD9A72-D90B-44ED-B622-0347D91031D8}"/>
            </a:ext>
          </a:extLst>
        </xdr:cNvPr>
        <xdr:cNvSpPr txBox="1"/>
      </xdr:nvSpPr>
      <xdr:spPr>
        <a:xfrm>
          <a:off x="0" y="2780013"/>
          <a:ext cx="1490486" cy="282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Strategic ESG targets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259139</xdr:rowOff>
    </xdr:to>
    <xdr:pic>
      <xdr:nvPicPr>
        <xdr:cNvPr id="22" name="Picture 3">
          <a:hlinkClick xmlns:r="http://schemas.openxmlformats.org/officeDocument/2006/relationships" r:id="rId8"/>
          <a:extLst>
            <a:ext uri="{FF2B5EF4-FFF2-40B4-BE49-F238E27FC236}">
              <a16:creationId xmlns:a16="http://schemas.microsoft.com/office/drawing/2014/main" id="{45A22658-0052-4351-BA46-F0DB3B222EE8}"/>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3" name="Rectangle 2">
          <a:extLst>
            <a:ext uri="{FF2B5EF4-FFF2-40B4-BE49-F238E27FC236}">
              <a16:creationId xmlns:a16="http://schemas.microsoft.com/office/drawing/2014/main" id="{86B2D139-B9B3-494B-A02A-474268FC52C7}"/>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172605</xdr:colOff>
      <xdr:row>53</xdr:row>
      <xdr:rowOff>40806</xdr:rowOff>
    </xdr:from>
    <xdr:to>
      <xdr:col>3</xdr:col>
      <xdr:colOff>513615</xdr:colOff>
      <xdr:row>53</xdr:row>
      <xdr:rowOff>402755</xdr:rowOff>
    </xdr:to>
    <xdr:pic>
      <xdr:nvPicPr>
        <xdr:cNvPr id="15" name="Picture 14"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64413" t="34441" r="26126" b="41422"/>
        <a:stretch/>
      </xdr:blipFill>
      <xdr:spPr>
        <a:xfrm>
          <a:off x="1933287" y="14992170"/>
          <a:ext cx="341010" cy="361949"/>
        </a:xfrm>
        <a:prstGeom prst="roundRect">
          <a:avLst>
            <a:gd name="adj" fmla="val 11404"/>
          </a:avLst>
        </a:prstGeom>
      </xdr:spPr>
    </xdr:pic>
    <xdr:clientData/>
  </xdr:twoCellAnchor>
  <xdr:twoCellAnchor editAs="absolute">
    <xdr:from>
      <xdr:col>3</xdr:col>
      <xdr:colOff>172606</xdr:colOff>
      <xdr:row>57</xdr:row>
      <xdr:rowOff>29372</xdr:rowOff>
    </xdr:from>
    <xdr:to>
      <xdr:col>3</xdr:col>
      <xdr:colOff>513616</xdr:colOff>
      <xdr:row>57</xdr:row>
      <xdr:rowOff>397671</xdr:rowOff>
    </xdr:to>
    <xdr:pic>
      <xdr:nvPicPr>
        <xdr:cNvPr id="16" name="Picture 15"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10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83542" t="13396" r="6997" b="62467"/>
        <a:stretch/>
      </xdr:blipFill>
      <xdr:spPr>
        <a:xfrm>
          <a:off x="1933288" y="16163567"/>
          <a:ext cx="341010" cy="371474"/>
        </a:xfrm>
        <a:prstGeom prst="roundRect">
          <a:avLst>
            <a:gd name="adj" fmla="val 11404"/>
          </a:avLst>
        </a:prstGeom>
      </xdr:spPr>
    </xdr:pic>
    <xdr:clientData/>
  </xdr:twoCellAnchor>
  <xdr:twoCellAnchor editAs="absolute">
    <xdr:from>
      <xdr:col>3</xdr:col>
      <xdr:colOff>172606</xdr:colOff>
      <xdr:row>55</xdr:row>
      <xdr:rowOff>41203</xdr:rowOff>
    </xdr:from>
    <xdr:to>
      <xdr:col>3</xdr:col>
      <xdr:colOff>513616</xdr:colOff>
      <xdr:row>55</xdr:row>
      <xdr:rowOff>403152</xdr:rowOff>
    </xdr:to>
    <xdr:pic>
      <xdr:nvPicPr>
        <xdr:cNvPr id="17" name="Picture 16"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11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45366" t="13365" r="45173" b="62498"/>
        <a:stretch/>
      </xdr:blipFill>
      <xdr:spPr>
        <a:xfrm>
          <a:off x="1933288" y="15587158"/>
          <a:ext cx="341010" cy="361949"/>
        </a:xfrm>
        <a:prstGeom prst="roundRect">
          <a:avLst>
            <a:gd name="adj" fmla="val 11404"/>
          </a:avLst>
        </a:prstGeom>
      </xdr:spPr>
    </xdr:pic>
    <xdr:clientData/>
  </xdr:twoCellAnchor>
  <xdr:twoCellAnchor editAs="absolute">
    <xdr:from>
      <xdr:col>3</xdr:col>
      <xdr:colOff>177801</xdr:colOff>
      <xdr:row>51</xdr:row>
      <xdr:rowOff>31558</xdr:rowOff>
    </xdr:from>
    <xdr:to>
      <xdr:col>3</xdr:col>
      <xdr:colOff>531511</xdr:colOff>
      <xdr:row>51</xdr:row>
      <xdr:rowOff>396682</xdr:rowOff>
    </xdr:to>
    <xdr:pic>
      <xdr:nvPicPr>
        <xdr:cNvPr id="18" name="Picture 17"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1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26059" t="35407" r="64480" b="40456"/>
        <a:stretch/>
      </xdr:blipFill>
      <xdr:spPr>
        <a:xfrm>
          <a:off x="1944833" y="14388331"/>
          <a:ext cx="341010" cy="361949"/>
        </a:xfrm>
        <a:prstGeom prst="roundRect">
          <a:avLst>
            <a:gd name="adj" fmla="val 11404"/>
          </a:avLst>
        </a:prstGeom>
      </xdr:spPr>
    </xdr:pic>
    <xdr:clientData/>
  </xdr:twoCellAnchor>
  <xdr:twoCellAnchor editAs="absolute">
    <xdr:from>
      <xdr:col>3</xdr:col>
      <xdr:colOff>198871</xdr:colOff>
      <xdr:row>49</xdr:row>
      <xdr:rowOff>29675</xdr:rowOff>
    </xdr:from>
    <xdr:to>
      <xdr:col>3</xdr:col>
      <xdr:colOff>549406</xdr:colOff>
      <xdr:row>49</xdr:row>
      <xdr:rowOff>383990</xdr:rowOff>
    </xdr:to>
    <xdr:pic>
      <xdr:nvPicPr>
        <xdr:cNvPr id="19" name="Picture 18" descr="A screenshot of a computer&#10;&#10;Description automatically generated with low confidence">
          <a:hlinkClick xmlns:r="http://schemas.openxmlformats.org/officeDocument/2006/relationships" r:id="rId1"/>
          <a:extLst>
            <a:ext uri="{FF2B5EF4-FFF2-40B4-BE49-F238E27FC236}">
              <a16:creationId xmlns:a16="http://schemas.microsoft.com/office/drawing/2014/main" id="{00000000-0008-0000-0300-00001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6972" t="13564" r="83567" b="62299"/>
        <a:stretch/>
      </xdr:blipFill>
      <xdr:spPr>
        <a:xfrm>
          <a:off x="1959553" y="13785507"/>
          <a:ext cx="337835" cy="360665"/>
        </a:xfrm>
        <a:prstGeom prst="roundRect">
          <a:avLst>
            <a:gd name="adj" fmla="val 11404"/>
          </a:avLst>
        </a:prstGeom>
      </xdr:spPr>
    </xdr:pic>
    <xdr:clientData/>
  </xdr:twoCellAnchor>
  <xdr:twoCellAnchor editAs="absolute">
    <xdr:from>
      <xdr:col>0</xdr:col>
      <xdr:colOff>0</xdr:colOff>
      <xdr:row>6</xdr:row>
      <xdr:rowOff>149959</xdr:rowOff>
    </xdr:from>
    <xdr:to>
      <xdr:col>1</xdr:col>
      <xdr:colOff>20750</xdr:colOff>
      <xdr:row>9</xdr:row>
      <xdr:rowOff>15973</xdr:rowOff>
    </xdr:to>
    <xdr:sp macro="" textlink="">
      <xdr:nvSpPr>
        <xdr:cNvPr id="9" name="TextBox 49">
          <a:hlinkClick xmlns:r="http://schemas.openxmlformats.org/officeDocument/2006/relationships" r:id="rId3"/>
          <a:extLst>
            <a:ext uri="{FF2B5EF4-FFF2-40B4-BE49-F238E27FC236}">
              <a16:creationId xmlns:a16="http://schemas.microsoft.com/office/drawing/2014/main" id="{EDD3F7E0-3715-4ADC-99DB-1A6E04F2F3EA}"/>
            </a:ext>
          </a:extLst>
        </xdr:cNvPr>
        <xdr:cNvSpPr txBox="1"/>
      </xdr:nvSpPr>
      <xdr:spPr>
        <a:xfrm>
          <a:off x="0" y="1241004"/>
          <a:ext cx="1506361" cy="293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475956</xdr:rowOff>
    </xdr:from>
    <xdr:to>
      <xdr:col>1</xdr:col>
      <xdr:colOff>20750</xdr:colOff>
      <xdr:row>13</xdr:row>
      <xdr:rowOff>763956</xdr:rowOff>
    </xdr:to>
    <xdr:sp macro="" textlink="">
      <xdr:nvSpPr>
        <xdr:cNvPr id="10" name="TextBox 50">
          <a:hlinkClick xmlns:r="http://schemas.openxmlformats.org/officeDocument/2006/relationships" r:id="rId4"/>
          <a:extLst>
            <a:ext uri="{FF2B5EF4-FFF2-40B4-BE49-F238E27FC236}">
              <a16:creationId xmlns:a16="http://schemas.microsoft.com/office/drawing/2014/main" id="{F25D980A-AA2C-4A47-85F5-F2597EFE17F1}"/>
            </a:ext>
          </a:extLst>
        </xdr:cNvPr>
        <xdr:cNvSpPr txBox="1"/>
      </xdr:nvSpPr>
      <xdr:spPr>
        <a:xfrm>
          <a:off x="0" y="317182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13</xdr:row>
      <xdr:rowOff>796504</xdr:rowOff>
    </xdr:from>
    <xdr:to>
      <xdr:col>1</xdr:col>
      <xdr:colOff>20750</xdr:colOff>
      <xdr:row>14</xdr:row>
      <xdr:rowOff>15973</xdr:rowOff>
    </xdr:to>
    <xdr:sp macro="" textlink="">
      <xdr:nvSpPr>
        <xdr:cNvPr id="11" name="TextBox 51">
          <a:hlinkClick xmlns:r="http://schemas.openxmlformats.org/officeDocument/2006/relationships" r:id="rId5"/>
          <a:extLst>
            <a:ext uri="{FF2B5EF4-FFF2-40B4-BE49-F238E27FC236}">
              <a16:creationId xmlns:a16="http://schemas.microsoft.com/office/drawing/2014/main" id="{026E47C8-40DB-493A-8F80-78DE6CC7AD07}"/>
            </a:ext>
          </a:extLst>
        </xdr:cNvPr>
        <xdr:cNvSpPr txBox="1"/>
      </xdr:nvSpPr>
      <xdr:spPr>
        <a:xfrm>
          <a:off x="0" y="348601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14808</xdr:rowOff>
    </xdr:from>
    <xdr:to>
      <xdr:col>1</xdr:col>
      <xdr:colOff>20750</xdr:colOff>
      <xdr:row>15</xdr:row>
      <xdr:rowOff>302808</xdr:rowOff>
    </xdr:to>
    <xdr:sp macro="" textlink="">
      <xdr:nvSpPr>
        <xdr:cNvPr id="12" name="TextBox 52">
          <a:hlinkClick xmlns:r="http://schemas.openxmlformats.org/officeDocument/2006/relationships" r:id="rId6"/>
          <a:extLst>
            <a:ext uri="{FF2B5EF4-FFF2-40B4-BE49-F238E27FC236}">
              <a16:creationId xmlns:a16="http://schemas.microsoft.com/office/drawing/2014/main" id="{F1D60BE2-C8BF-4AB6-BA9F-750A05A6D022}"/>
            </a:ext>
          </a:extLst>
        </xdr:cNvPr>
        <xdr:cNvSpPr txBox="1"/>
      </xdr:nvSpPr>
      <xdr:spPr>
        <a:xfrm>
          <a:off x="0" y="382682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341013</xdr:rowOff>
    </xdr:from>
    <xdr:to>
      <xdr:col>1</xdr:col>
      <xdr:colOff>20750</xdr:colOff>
      <xdr:row>15</xdr:row>
      <xdr:rowOff>629013</xdr:rowOff>
    </xdr:to>
    <xdr:sp macro="" textlink="">
      <xdr:nvSpPr>
        <xdr:cNvPr id="13" name="TextBox 53">
          <a:hlinkClick xmlns:r="http://schemas.openxmlformats.org/officeDocument/2006/relationships" r:id="rId7"/>
          <a:extLst>
            <a:ext uri="{FF2B5EF4-FFF2-40B4-BE49-F238E27FC236}">
              <a16:creationId xmlns:a16="http://schemas.microsoft.com/office/drawing/2014/main" id="{CA94FB6F-03DB-4B01-912A-85F75CD95597}"/>
            </a:ext>
          </a:extLst>
        </xdr:cNvPr>
        <xdr:cNvSpPr txBox="1"/>
      </xdr:nvSpPr>
      <xdr:spPr>
        <a:xfrm>
          <a:off x="0" y="416255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683266</xdr:rowOff>
    </xdr:from>
    <xdr:to>
      <xdr:col>1</xdr:col>
      <xdr:colOff>20750</xdr:colOff>
      <xdr:row>17</xdr:row>
      <xdr:rowOff>34063</xdr:rowOff>
    </xdr:to>
    <xdr:sp macro="" textlink="">
      <xdr:nvSpPr>
        <xdr:cNvPr id="14" name="TextBox 54">
          <a:hlinkClick xmlns:r="http://schemas.openxmlformats.org/officeDocument/2006/relationships" r:id="rId8"/>
          <a:extLst>
            <a:ext uri="{FF2B5EF4-FFF2-40B4-BE49-F238E27FC236}">
              <a16:creationId xmlns:a16="http://schemas.microsoft.com/office/drawing/2014/main" id="{771C55AA-7BE1-4EA7-8752-23587A74100F}"/>
            </a:ext>
          </a:extLst>
        </xdr:cNvPr>
        <xdr:cNvSpPr txBox="1"/>
      </xdr:nvSpPr>
      <xdr:spPr>
        <a:xfrm>
          <a:off x="0" y="450481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129931</xdr:rowOff>
    </xdr:from>
    <xdr:to>
      <xdr:col>1</xdr:col>
      <xdr:colOff>20750</xdr:colOff>
      <xdr:row>6</xdr:row>
      <xdr:rowOff>111399</xdr:rowOff>
    </xdr:to>
    <xdr:sp macro="" textlink="">
      <xdr:nvSpPr>
        <xdr:cNvPr id="20" name="TextBox 55">
          <a:hlinkClick xmlns:r="http://schemas.openxmlformats.org/officeDocument/2006/relationships" r:id="rId9"/>
          <a:extLst>
            <a:ext uri="{FF2B5EF4-FFF2-40B4-BE49-F238E27FC236}">
              <a16:creationId xmlns:a16="http://schemas.microsoft.com/office/drawing/2014/main" id="{6A91DF27-FA2B-4E23-A2B9-E96C5662CB57}"/>
            </a:ext>
          </a:extLst>
        </xdr:cNvPr>
        <xdr:cNvSpPr txBox="1"/>
      </xdr:nvSpPr>
      <xdr:spPr>
        <a:xfrm>
          <a:off x="0" y="920795"/>
          <a:ext cx="1506361" cy="281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39473</xdr:rowOff>
    </xdr:from>
    <xdr:to>
      <xdr:col>0</xdr:col>
      <xdr:colOff>1379682</xdr:colOff>
      <xdr:row>11</xdr:row>
      <xdr:rowOff>56155</xdr:rowOff>
    </xdr:to>
    <xdr:sp macro="" textlink="">
      <xdr:nvSpPr>
        <xdr:cNvPr id="21" name="TextBox 56">
          <a:hlinkClick xmlns:r="http://schemas.openxmlformats.org/officeDocument/2006/relationships" r:id="rId10"/>
          <a:extLst>
            <a:ext uri="{FF2B5EF4-FFF2-40B4-BE49-F238E27FC236}">
              <a16:creationId xmlns:a16="http://schemas.microsoft.com/office/drawing/2014/main" id="{689F7A53-0EFE-4D44-A529-40DE73D7E177}"/>
            </a:ext>
          </a:extLst>
        </xdr:cNvPr>
        <xdr:cNvSpPr txBox="1"/>
      </xdr:nvSpPr>
      <xdr:spPr>
        <a:xfrm>
          <a:off x="0" y="1499973"/>
          <a:ext cx="1379682"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17</xdr:row>
      <xdr:rowOff>91779</xdr:rowOff>
    </xdr:from>
    <xdr:to>
      <xdr:col>1</xdr:col>
      <xdr:colOff>20750</xdr:colOff>
      <xdr:row>18</xdr:row>
      <xdr:rowOff>1088</xdr:rowOff>
    </xdr:to>
    <xdr:sp macro="" textlink="">
      <xdr:nvSpPr>
        <xdr:cNvPr id="22" name="TextBox 57">
          <a:hlinkClick xmlns:r="http://schemas.openxmlformats.org/officeDocument/2006/relationships" r:id="rId11"/>
          <a:extLst>
            <a:ext uri="{FF2B5EF4-FFF2-40B4-BE49-F238E27FC236}">
              <a16:creationId xmlns:a16="http://schemas.microsoft.com/office/drawing/2014/main" id="{5B9D7C65-EE65-49DE-A558-922112D39947}"/>
            </a:ext>
          </a:extLst>
        </xdr:cNvPr>
        <xdr:cNvSpPr txBox="1"/>
      </xdr:nvSpPr>
      <xdr:spPr>
        <a:xfrm>
          <a:off x="0" y="4850527"/>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11</xdr:row>
      <xdr:rowOff>54841</xdr:rowOff>
    </xdr:from>
    <xdr:to>
      <xdr:col>1</xdr:col>
      <xdr:colOff>5773</xdr:colOff>
      <xdr:row>13</xdr:row>
      <xdr:rowOff>447674</xdr:rowOff>
    </xdr:to>
    <xdr:sp macro="" textlink="">
      <xdr:nvSpPr>
        <xdr:cNvPr id="29" name="Rectangle 59">
          <a:extLst>
            <a:ext uri="{FF2B5EF4-FFF2-40B4-BE49-F238E27FC236}">
              <a16:creationId xmlns:a16="http://schemas.microsoft.com/office/drawing/2014/main" id="{0E1287C7-FB41-4842-BEBD-694564F5E804}"/>
            </a:ext>
          </a:extLst>
        </xdr:cNvPr>
        <xdr:cNvSpPr/>
      </xdr:nvSpPr>
      <xdr:spPr>
        <a:xfrm>
          <a:off x="0" y="1786659"/>
          <a:ext cx="1397000" cy="1356879"/>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11</xdr:row>
      <xdr:rowOff>75657</xdr:rowOff>
    </xdr:from>
    <xdr:to>
      <xdr:col>0</xdr:col>
      <xdr:colOff>1385455</xdr:colOff>
      <xdr:row>11</xdr:row>
      <xdr:rowOff>363657</xdr:rowOff>
    </xdr:to>
    <xdr:sp macro="" textlink="">
      <xdr:nvSpPr>
        <xdr:cNvPr id="24" name="TextBox 60">
          <a:hlinkClick xmlns:r="http://schemas.openxmlformats.org/officeDocument/2006/relationships" r:id="rId12"/>
          <a:extLst>
            <a:ext uri="{FF2B5EF4-FFF2-40B4-BE49-F238E27FC236}">
              <a16:creationId xmlns:a16="http://schemas.microsoft.com/office/drawing/2014/main" id="{1E1634B1-ACC2-4CB5-9ED1-2B00CD5775D9}"/>
            </a:ext>
          </a:extLst>
        </xdr:cNvPr>
        <xdr:cNvSpPr txBox="1"/>
      </xdr:nvSpPr>
      <xdr:spPr>
        <a:xfrm>
          <a:off x="0" y="1807475"/>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Basis of reporting</a:t>
          </a:r>
          <a:endParaRPr lang="en-DK" sz="800" b="0">
            <a:solidFill>
              <a:srgbClr val="5F7170"/>
            </a:solidFill>
            <a:latin typeface="Maersk Text" panose="00000500000000000000" pitchFamily="2" charset="0"/>
          </a:endParaRPr>
        </a:p>
      </xdr:txBody>
    </xdr:sp>
    <xdr:clientData/>
  </xdr:twoCellAnchor>
  <xdr:twoCellAnchor editAs="absolute">
    <xdr:from>
      <xdr:col>0</xdr:col>
      <xdr:colOff>1</xdr:colOff>
      <xdr:row>11</xdr:row>
      <xdr:rowOff>360125</xdr:rowOff>
    </xdr:from>
    <xdr:to>
      <xdr:col>1</xdr:col>
      <xdr:colOff>5774</xdr:colOff>
      <xdr:row>11</xdr:row>
      <xdr:rowOff>648125</xdr:rowOff>
    </xdr:to>
    <xdr:sp macro="" textlink="">
      <xdr:nvSpPr>
        <xdr:cNvPr id="25" name="TextBox 61">
          <a:hlinkClick xmlns:r="http://schemas.openxmlformats.org/officeDocument/2006/relationships" r:id="rId13"/>
          <a:extLst>
            <a:ext uri="{FF2B5EF4-FFF2-40B4-BE49-F238E27FC236}">
              <a16:creationId xmlns:a16="http://schemas.microsoft.com/office/drawing/2014/main" id="{626094DA-7F31-4115-9A3E-630786C80293}"/>
            </a:ext>
          </a:extLst>
        </xdr:cNvPr>
        <xdr:cNvSpPr txBox="1"/>
      </xdr:nvSpPr>
      <xdr:spPr>
        <a:xfrm>
          <a:off x="1" y="2091943"/>
          <a:ext cx="1397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ESG</a:t>
          </a:r>
          <a:r>
            <a:rPr lang="en-US" sz="800" b="1" baseline="0">
              <a:solidFill>
                <a:schemeClr val="tx1"/>
              </a:solidFill>
              <a:latin typeface="Maersk Text" panose="00000500000000000000" pitchFamily="2" charset="0"/>
            </a:rPr>
            <a:t> g</a:t>
          </a:r>
          <a:r>
            <a:rPr lang="en-US" sz="800" b="1">
              <a:solidFill>
                <a:schemeClr val="tx1"/>
              </a:solidFill>
              <a:latin typeface="Maersk Text" panose="00000500000000000000" pitchFamily="2" charset="0"/>
            </a:rPr>
            <a:t>overnance model</a:t>
          </a:r>
          <a:endParaRPr lang="en-DK" sz="800" b="1">
            <a:solidFill>
              <a:schemeClr val="tx1"/>
            </a:solidFill>
            <a:latin typeface="Maersk Text" panose="00000500000000000000" pitchFamily="2" charset="0"/>
          </a:endParaRPr>
        </a:p>
      </xdr:txBody>
    </xdr:sp>
    <xdr:clientData/>
  </xdr:twoCellAnchor>
  <xdr:twoCellAnchor editAs="absolute">
    <xdr:from>
      <xdr:col>0</xdr:col>
      <xdr:colOff>15297</xdr:colOff>
      <xdr:row>11</xdr:row>
      <xdr:rowOff>686930</xdr:rowOff>
    </xdr:from>
    <xdr:to>
      <xdr:col>1</xdr:col>
      <xdr:colOff>7472</xdr:colOff>
      <xdr:row>13</xdr:row>
      <xdr:rowOff>92409</xdr:rowOff>
    </xdr:to>
    <xdr:sp macro="" textlink="">
      <xdr:nvSpPr>
        <xdr:cNvPr id="26" name="TextBox 62">
          <a:hlinkClick xmlns:r="http://schemas.openxmlformats.org/officeDocument/2006/relationships" r:id="rId14"/>
          <a:extLst>
            <a:ext uri="{FF2B5EF4-FFF2-40B4-BE49-F238E27FC236}">
              <a16:creationId xmlns:a16="http://schemas.microsoft.com/office/drawing/2014/main" id="{8739F236-F9C2-4021-8CE6-F218B727E32C}"/>
            </a:ext>
          </a:extLst>
        </xdr:cNvPr>
        <xdr:cNvSpPr txBox="1"/>
      </xdr:nvSpPr>
      <xdr:spPr>
        <a:xfrm>
          <a:off x="5772" y="2418748"/>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t"/>
        <a:lstStyle/>
        <a:p>
          <a:pPr algn="l"/>
          <a:r>
            <a:rPr lang="en-US" sz="800" b="0">
              <a:solidFill>
                <a:srgbClr val="5F7170"/>
              </a:solidFill>
              <a:latin typeface="Maersk Text" panose="00000500000000000000" pitchFamily="2" charset="0"/>
            </a:rPr>
            <a:t>Double</a:t>
          </a:r>
          <a:r>
            <a:rPr lang="en-US" sz="800" b="0" baseline="0">
              <a:solidFill>
                <a:srgbClr val="5F7170"/>
              </a:solidFill>
              <a:latin typeface="Maersk Text" panose="00000500000000000000" pitchFamily="2" charset="0"/>
            </a:rPr>
            <a:t> materiality assessment (DMA)</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13</xdr:row>
      <xdr:rowOff>131262</xdr:rowOff>
    </xdr:from>
    <xdr:to>
      <xdr:col>0</xdr:col>
      <xdr:colOff>1373909</xdr:colOff>
      <xdr:row>13</xdr:row>
      <xdr:rowOff>416087</xdr:rowOff>
    </xdr:to>
    <xdr:sp macro="" textlink="">
      <xdr:nvSpPr>
        <xdr:cNvPr id="27" name="TextBox 63">
          <a:hlinkClick xmlns:r="http://schemas.openxmlformats.org/officeDocument/2006/relationships" r:id="rId15"/>
          <a:extLst>
            <a:ext uri="{FF2B5EF4-FFF2-40B4-BE49-F238E27FC236}">
              <a16:creationId xmlns:a16="http://schemas.microsoft.com/office/drawing/2014/main" id="{67251901-5327-4BCD-93AD-28B7829FCEED}"/>
            </a:ext>
          </a:extLst>
        </xdr:cNvPr>
        <xdr:cNvSpPr txBox="1"/>
      </xdr:nvSpPr>
      <xdr:spPr>
        <a:xfrm>
          <a:off x="0" y="2827126"/>
          <a:ext cx="1373909" cy="28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Strategic ESG targets</a:t>
          </a:r>
          <a:endParaRPr lang="en-DK" sz="800" b="0">
            <a:solidFill>
              <a:srgbClr val="5F7170"/>
            </a:solidFill>
            <a:latin typeface="Maersk Text" panose="00000500000000000000" pitchFamily="2" charset="0"/>
          </a:endParaRPr>
        </a:p>
      </xdr:txBody>
    </xdr:sp>
    <xdr:clientData/>
  </xdr:twoCellAnchor>
  <xdr:twoCellAnchor editAs="absolute">
    <xdr:from>
      <xdr:col>3</xdr:col>
      <xdr:colOff>120072</xdr:colOff>
      <xdr:row>18</xdr:row>
      <xdr:rowOff>204932</xdr:rowOff>
    </xdr:from>
    <xdr:to>
      <xdr:col>3</xdr:col>
      <xdr:colOff>9740322</xdr:colOff>
      <xdr:row>44</xdr:row>
      <xdr:rowOff>167987</xdr:rowOff>
    </xdr:to>
    <xdr:pic>
      <xdr:nvPicPr>
        <xdr:cNvPr id="3" name="Picture 2">
          <a:extLst>
            <a:ext uri="{FF2B5EF4-FFF2-40B4-BE49-F238E27FC236}">
              <a16:creationId xmlns:a16="http://schemas.microsoft.com/office/drawing/2014/main" id="{5DC1FE88-8811-46EA-BD2C-281AFDB34B1C}"/>
            </a:ext>
          </a:extLst>
        </xdr:cNvPr>
        <xdr:cNvPicPr>
          <a:picLocks noChangeAspect="1"/>
        </xdr:cNvPicPr>
      </xdr:nvPicPr>
      <xdr:blipFill rotWithShape="1">
        <a:blip xmlns:r="http://schemas.openxmlformats.org/officeDocument/2006/relationships" r:embed="rId16"/>
        <a:srcRect l="1444" r="1277"/>
        <a:stretch/>
      </xdr:blipFill>
      <xdr:spPr>
        <a:xfrm>
          <a:off x="1885950" y="5494771"/>
          <a:ext cx="9610725" cy="7479723"/>
        </a:xfrm>
        <a:prstGeom prst="rect">
          <a:avLst/>
        </a:prstGeom>
      </xdr:spPr>
    </xdr:pic>
    <xdr:clientData/>
  </xdr:twoCellAnchor>
  <xdr:twoCellAnchor editAs="absolute">
    <xdr:from>
      <xdr:col>0</xdr:col>
      <xdr:colOff>463691</xdr:colOff>
      <xdr:row>1</xdr:row>
      <xdr:rowOff>70081</xdr:rowOff>
    </xdr:from>
    <xdr:to>
      <xdr:col>0</xdr:col>
      <xdr:colOff>922342</xdr:colOff>
      <xdr:row>4</xdr:row>
      <xdr:rowOff>161003</xdr:rowOff>
    </xdr:to>
    <xdr:pic>
      <xdr:nvPicPr>
        <xdr:cNvPr id="31" name="Picture 3">
          <a:hlinkClick xmlns:r="http://schemas.openxmlformats.org/officeDocument/2006/relationships" r:id="rId9"/>
          <a:extLst>
            <a:ext uri="{FF2B5EF4-FFF2-40B4-BE49-F238E27FC236}">
              <a16:creationId xmlns:a16="http://schemas.microsoft.com/office/drawing/2014/main" id="{F1DB332B-AD54-494F-8E19-4BC8BFEB257C}"/>
            </a:ext>
          </a:extLst>
        </xdr:cNvPr>
        <xdr:cNvPicPr>
          <a:picLocks/>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32" name="Rectangle 2">
          <a:extLst>
            <a:ext uri="{FF2B5EF4-FFF2-40B4-BE49-F238E27FC236}">
              <a16:creationId xmlns:a16="http://schemas.microsoft.com/office/drawing/2014/main" id="{8EB3EE96-56DC-43ED-B8AF-CBE7923C1BCD}"/>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4</xdr:row>
      <xdr:rowOff>281940</xdr:rowOff>
    </xdr:from>
    <xdr:to>
      <xdr:col>0</xdr:col>
      <xdr:colOff>1143000</xdr:colOff>
      <xdr:row>5</xdr:row>
      <xdr:rowOff>0</xdr:rowOff>
    </xdr:to>
    <xdr:sp macro="" textlink="">
      <xdr:nvSpPr>
        <xdr:cNvPr id="5" name="TextBox 4">
          <a:extLst>
            <a:ext uri="{FF2B5EF4-FFF2-40B4-BE49-F238E27FC236}">
              <a16:creationId xmlns:a16="http://schemas.microsoft.com/office/drawing/2014/main" id="{BC36E1F0-ECE8-41E4-9084-2158E541A4F6}"/>
            </a:ext>
          </a:extLst>
        </xdr:cNvPr>
        <xdr:cNvSpPr txBox="1"/>
      </xdr:nvSpPr>
      <xdr:spPr>
        <a:xfrm>
          <a:off x="91440" y="948690"/>
          <a:ext cx="1051560" cy="70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a:solidFill>
                <a:srgbClr val="5F7170"/>
              </a:solidFill>
              <a:latin typeface="Maersk Text" panose="00000500000000000000" pitchFamily="2" charset="0"/>
            </a:rPr>
            <a:t>Home &gt;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192000</xdr:rowOff>
    </xdr:from>
    <xdr:to>
      <xdr:col>0</xdr:col>
      <xdr:colOff>1386000</xdr:colOff>
      <xdr:row>5</xdr:row>
      <xdr:rowOff>480000</xdr:rowOff>
    </xdr:to>
    <xdr:sp macro="" textlink="">
      <xdr:nvSpPr>
        <xdr:cNvPr id="8" name="TextBox 49">
          <a:hlinkClick xmlns:r="http://schemas.openxmlformats.org/officeDocument/2006/relationships" r:id="rId1"/>
          <a:extLst>
            <a:ext uri="{FF2B5EF4-FFF2-40B4-BE49-F238E27FC236}">
              <a16:creationId xmlns:a16="http://schemas.microsoft.com/office/drawing/2014/main" id="{5133FC59-FF1B-482C-92AF-A4E12315E50E}"/>
            </a:ext>
          </a:extLst>
        </xdr:cNvPr>
        <xdr:cNvSpPr txBox="1"/>
      </xdr:nvSpPr>
      <xdr:spPr>
        <a:xfrm>
          <a:off x="0" y="118490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2150237</xdr:rowOff>
    </xdr:from>
    <xdr:to>
      <xdr:col>0</xdr:col>
      <xdr:colOff>1386000</xdr:colOff>
      <xdr:row>5</xdr:row>
      <xdr:rowOff>2438237</xdr:rowOff>
    </xdr:to>
    <xdr:sp macro="" textlink="">
      <xdr:nvSpPr>
        <xdr:cNvPr id="9" name="TextBox 50">
          <a:hlinkClick xmlns:r="http://schemas.openxmlformats.org/officeDocument/2006/relationships" r:id="rId2"/>
          <a:extLst>
            <a:ext uri="{FF2B5EF4-FFF2-40B4-BE49-F238E27FC236}">
              <a16:creationId xmlns:a16="http://schemas.microsoft.com/office/drawing/2014/main" id="{01A250FA-5424-42A2-B8B5-67D1146A9EB8}"/>
            </a:ext>
          </a:extLst>
        </xdr:cNvPr>
        <xdr:cNvSpPr txBox="1"/>
      </xdr:nvSpPr>
      <xdr:spPr>
        <a:xfrm>
          <a:off x="0" y="314314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2478289</xdr:rowOff>
    </xdr:from>
    <xdr:to>
      <xdr:col>0</xdr:col>
      <xdr:colOff>1386000</xdr:colOff>
      <xdr:row>5</xdr:row>
      <xdr:rowOff>2766289</xdr:rowOff>
    </xdr:to>
    <xdr:sp macro="" textlink="">
      <xdr:nvSpPr>
        <xdr:cNvPr id="10" name="TextBox 51">
          <a:hlinkClick xmlns:r="http://schemas.openxmlformats.org/officeDocument/2006/relationships" r:id="rId3"/>
          <a:extLst>
            <a:ext uri="{FF2B5EF4-FFF2-40B4-BE49-F238E27FC236}">
              <a16:creationId xmlns:a16="http://schemas.microsoft.com/office/drawing/2014/main" id="{790AE04B-05D5-447D-AE12-7F900A39AD76}"/>
            </a:ext>
          </a:extLst>
        </xdr:cNvPr>
        <xdr:cNvSpPr txBox="1"/>
      </xdr:nvSpPr>
      <xdr:spPr>
        <a:xfrm>
          <a:off x="0" y="347119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2799774</xdr:rowOff>
    </xdr:from>
    <xdr:to>
      <xdr:col>0</xdr:col>
      <xdr:colOff>1386000</xdr:colOff>
      <xdr:row>6</xdr:row>
      <xdr:rowOff>189865</xdr:rowOff>
    </xdr:to>
    <xdr:sp macro="" textlink="">
      <xdr:nvSpPr>
        <xdr:cNvPr id="11" name="TextBox 52">
          <a:hlinkClick xmlns:r="http://schemas.openxmlformats.org/officeDocument/2006/relationships" r:id="rId4"/>
          <a:extLst>
            <a:ext uri="{FF2B5EF4-FFF2-40B4-BE49-F238E27FC236}">
              <a16:creationId xmlns:a16="http://schemas.microsoft.com/office/drawing/2014/main" id="{58B14372-5C01-4E85-B704-236ED2E2C712}"/>
            </a:ext>
          </a:extLst>
        </xdr:cNvPr>
        <xdr:cNvSpPr txBox="1"/>
      </xdr:nvSpPr>
      <xdr:spPr>
        <a:xfrm>
          <a:off x="0" y="3792683"/>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232730</xdr:rowOff>
    </xdr:from>
    <xdr:to>
      <xdr:col>0</xdr:col>
      <xdr:colOff>1386000</xdr:colOff>
      <xdr:row>6</xdr:row>
      <xdr:rowOff>520730</xdr:rowOff>
    </xdr:to>
    <xdr:sp macro="" textlink="">
      <xdr:nvSpPr>
        <xdr:cNvPr id="12" name="TextBox 53">
          <a:hlinkClick xmlns:r="http://schemas.openxmlformats.org/officeDocument/2006/relationships" r:id="rId5"/>
          <a:extLst>
            <a:ext uri="{FF2B5EF4-FFF2-40B4-BE49-F238E27FC236}">
              <a16:creationId xmlns:a16="http://schemas.microsoft.com/office/drawing/2014/main" id="{0D7F91F9-7A52-42B1-886E-F4A1DEC79372}"/>
            </a:ext>
          </a:extLst>
        </xdr:cNvPr>
        <xdr:cNvSpPr txBox="1"/>
      </xdr:nvSpPr>
      <xdr:spPr>
        <a:xfrm>
          <a:off x="0" y="412354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561991</xdr:rowOff>
    </xdr:from>
    <xdr:to>
      <xdr:col>0</xdr:col>
      <xdr:colOff>1386000</xdr:colOff>
      <xdr:row>6</xdr:row>
      <xdr:rowOff>849991</xdr:rowOff>
    </xdr:to>
    <xdr:sp macro="" textlink="">
      <xdr:nvSpPr>
        <xdr:cNvPr id="13" name="TextBox 54">
          <a:hlinkClick xmlns:r="http://schemas.openxmlformats.org/officeDocument/2006/relationships" r:id="rId6"/>
          <a:extLst>
            <a:ext uri="{FF2B5EF4-FFF2-40B4-BE49-F238E27FC236}">
              <a16:creationId xmlns:a16="http://schemas.microsoft.com/office/drawing/2014/main" id="{EB8F251B-AC23-40A8-B984-03F914725A25}"/>
            </a:ext>
          </a:extLst>
        </xdr:cNvPr>
        <xdr:cNvSpPr txBox="1"/>
      </xdr:nvSpPr>
      <xdr:spPr>
        <a:xfrm>
          <a:off x="0" y="4452809"/>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a:t>
          </a:r>
          <a:r>
            <a:rPr lang="en-US" sz="800" b="1" baseline="0">
              <a:solidFill>
                <a:srgbClr val="5F7170"/>
              </a:solidFill>
              <a:latin typeface="Maersk Text" panose="00000500000000000000" pitchFamily="2" charset="0"/>
            </a:rPr>
            <a:t> ESG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153857</xdr:rowOff>
    </xdr:from>
    <xdr:to>
      <xdr:col>0</xdr:col>
      <xdr:colOff>1386000</xdr:colOff>
      <xdr:row>5</xdr:row>
      <xdr:rowOff>141675</xdr:rowOff>
    </xdr:to>
    <xdr:sp macro="" textlink="">
      <xdr:nvSpPr>
        <xdr:cNvPr id="16" name="TextBox 55">
          <a:hlinkClick xmlns:r="http://schemas.openxmlformats.org/officeDocument/2006/relationships" r:id="rId7"/>
          <a:extLst>
            <a:ext uri="{FF2B5EF4-FFF2-40B4-BE49-F238E27FC236}">
              <a16:creationId xmlns:a16="http://schemas.microsoft.com/office/drawing/2014/main" id="{EC050C77-2461-4AAD-9128-B4AE30C45DA4}"/>
            </a:ext>
          </a:extLst>
        </xdr:cNvPr>
        <xdr:cNvSpPr txBox="1"/>
      </xdr:nvSpPr>
      <xdr:spPr>
        <a:xfrm>
          <a:off x="0" y="846584"/>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5</xdr:row>
      <xdr:rowOff>515912</xdr:rowOff>
    </xdr:from>
    <xdr:to>
      <xdr:col>0</xdr:col>
      <xdr:colOff>1384300</xdr:colOff>
      <xdr:row>5</xdr:row>
      <xdr:rowOff>803912</xdr:rowOff>
    </xdr:to>
    <xdr:sp macro="" textlink="">
      <xdr:nvSpPr>
        <xdr:cNvPr id="17" name="TextBox 56">
          <a:hlinkClick xmlns:r="http://schemas.openxmlformats.org/officeDocument/2006/relationships" r:id="rId8"/>
          <a:extLst>
            <a:ext uri="{FF2B5EF4-FFF2-40B4-BE49-F238E27FC236}">
              <a16:creationId xmlns:a16="http://schemas.microsoft.com/office/drawing/2014/main" id="{9E5D5F25-94E8-41E9-A7B0-EFADDFB6D964}"/>
            </a:ext>
          </a:extLst>
        </xdr:cNvPr>
        <xdr:cNvSpPr txBox="1"/>
      </xdr:nvSpPr>
      <xdr:spPr>
        <a:xfrm>
          <a:off x="0" y="1508821"/>
          <a:ext cx="1384300"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6</xdr:row>
      <xdr:rowOff>903520</xdr:rowOff>
    </xdr:from>
    <xdr:to>
      <xdr:col>0</xdr:col>
      <xdr:colOff>1386000</xdr:colOff>
      <xdr:row>6</xdr:row>
      <xdr:rowOff>1191520</xdr:rowOff>
    </xdr:to>
    <xdr:sp macro="" textlink="">
      <xdr:nvSpPr>
        <xdr:cNvPr id="18" name="TextBox 57">
          <a:hlinkClick xmlns:r="http://schemas.openxmlformats.org/officeDocument/2006/relationships" r:id="rId9"/>
          <a:extLst>
            <a:ext uri="{FF2B5EF4-FFF2-40B4-BE49-F238E27FC236}">
              <a16:creationId xmlns:a16="http://schemas.microsoft.com/office/drawing/2014/main" id="{3CAF2944-6334-4F44-AF22-8F55154EF87D}"/>
            </a:ext>
          </a:extLst>
        </xdr:cNvPr>
        <xdr:cNvSpPr txBox="1"/>
      </xdr:nvSpPr>
      <xdr:spPr>
        <a:xfrm>
          <a:off x="0" y="4794338"/>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5</xdr:row>
      <xdr:rowOff>804538</xdr:rowOff>
    </xdr:from>
    <xdr:to>
      <xdr:col>1</xdr:col>
      <xdr:colOff>12739</xdr:colOff>
      <xdr:row>5</xdr:row>
      <xdr:rowOff>2141681</xdr:rowOff>
    </xdr:to>
    <xdr:sp macro="" textlink="">
      <xdr:nvSpPr>
        <xdr:cNvPr id="26" name="Rectangle 59">
          <a:extLst>
            <a:ext uri="{FF2B5EF4-FFF2-40B4-BE49-F238E27FC236}">
              <a16:creationId xmlns:a16="http://schemas.microsoft.com/office/drawing/2014/main" id="{6526F341-B674-4302-A80B-D09CAEB1FD71}"/>
            </a:ext>
          </a:extLst>
        </xdr:cNvPr>
        <xdr:cNvSpPr/>
      </xdr:nvSpPr>
      <xdr:spPr>
        <a:xfrm>
          <a:off x="0" y="1797447"/>
          <a:ext cx="1398194" cy="1337143"/>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5</xdr:row>
      <xdr:rowOff>816197</xdr:rowOff>
    </xdr:from>
    <xdr:to>
      <xdr:col>0</xdr:col>
      <xdr:colOff>1386000</xdr:colOff>
      <xdr:row>5</xdr:row>
      <xdr:rowOff>1104197</xdr:rowOff>
    </xdr:to>
    <xdr:sp macro="" textlink="">
      <xdr:nvSpPr>
        <xdr:cNvPr id="22" name="TextBox 60">
          <a:hlinkClick xmlns:r="http://schemas.openxmlformats.org/officeDocument/2006/relationships" r:id="rId10"/>
          <a:extLst>
            <a:ext uri="{FF2B5EF4-FFF2-40B4-BE49-F238E27FC236}">
              <a16:creationId xmlns:a16="http://schemas.microsoft.com/office/drawing/2014/main" id="{CB5D6D86-334C-4266-A1B8-C04F789E1A6A}"/>
            </a:ext>
          </a:extLst>
        </xdr:cNvPr>
        <xdr:cNvSpPr txBox="1"/>
      </xdr:nvSpPr>
      <xdr:spPr>
        <a:xfrm>
          <a:off x="0" y="180910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Basis of reporting</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5</xdr:row>
      <xdr:rowOff>1106437</xdr:rowOff>
    </xdr:from>
    <xdr:to>
      <xdr:col>0</xdr:col>
      <xdr:colOff>1386000</xdr:colOff>
      <xdr:row>5</xdr:row>
      <xdr:rowOff>1394437</xdr:rowOff>
    </xdr:to>
    <xdr:sp macro="" textlink="">
      <xdr:nvSpPr>
        <xdr:cNvPr id="23" name="TextBox 61">
          <a:hlinkClick xmlns:r="http://schemas.openxmlformats.org/officeDocument/2006/relationships" r:id="rId11"/>
          <a:extLst>
            <a:ext uri="{FF2B5EF4-FFF2-40B4-BE49-F238E27FC236}">
              <a16:creationId xmlns:a16="http://schemas.microsoft.com/office/drawing/2014/main" id="{9663CE41-3D7B-4CD1-A242-F895117782F9}"/>
            </a:ext>
          </a:extLst>
        </xdr:cNvPr>
        <xdr:cNvSpPr txBox="1"/>
      </xdr:nvSpPr>
      <xdr:spPr>
        <a:xfrm>
          <a:off x="0" y="209934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 governance model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5</xdr:row>
      <xdr:rowOff>1410149</xdr:rowOff>
    </xdr:from>
    <xdr:to>
      <xdr:col>0</xdr:col>
      <xdr:colOff>1386000</xdr:colOff>
      <xdr:row>5</xdr:row>
      <xdr:rowOff>1770149</xdr:rowOff>
    </xdr:to>
    <xdr:sp macro="" textlink="">
      <xdr:nvSpPr>
        <xdr:cNvPr id="24" name="TextBox 62">
          <a:hlinkClick xmlns:r="http://schemas.openxmlformats.org/officeDocument/2006/relationships" r:id="rId12"/>
          <a:extLst>
            <a:ext uri="{FF2B5EF4-FFF2-40B4-BE49-F238E27FC236}">
              <a16:creationId xmlns:a16="http://schemas.microsoft.com/office/drawing/2014/main" id="{B0ADF3E6-95DB-4363-B709-77E5F2699431}"/>
            </a:ext>
          </a:extLst>
        </xdr:cNvPr>
        <xdr:cNvSpPr txBox="1"/>
      </xdr:nvSpPr>
      <xdr:spPr>
        <a:xfrm>
          <a:off x="0" y="2403058"/>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Double</a:t>
          </a:r>
          <a:r>
            <a:rPr lang="en-US" sz="800" b="1" baseline="0">
              <a:solidFill>
                <a:schemeClr val="tx1"/>
              </a:solidFill>
              <a:latin typeface="Maersk Text" panose="00000500000000000000" pitchFamily="2" charset="0"/>
            </a:rPr>
            <a:t> materiality assessment (DMA)</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5</xdr:row>
      <xdr:rowOff>1818243</xdr:rowOff>
    </xdr:from>
    <xdr:to>
      <xdr:col>0</xdr:col>
      <xdr:colOff>1386000</xdr:colOff>
      <xdr:row>5</xdr:row>
      <xdr:rowOff>2106243</xdr:rowOff>
    </xdr:to>
    <xdr:sp macro="" textlink="">
      <xdr:nvSpPr>
        <xdr:cNvPr id="25" name="TextBox 63">
          <a:hlinkClick xmlns:r="http://schemas.openxmlformats.org/officeDocument/2006/relationships" r:id="rId13"/>
          <a:extLst>
            <a:ext uri="{FF2B5EF4-FFF2-40B4-BE49-F238E27FC236}">
              <a16:creationId xmlns:a16="http://schemas.microsoft.com/office/drawing/2014/main" id="{14D73D60-E366-4EF7-9E74-FB699F761864}"/>
            </a:ext>
          </a:extLst>
        </xdr:cNvPr>
        <xdr:cNvSpPr txBox="1"/>
      </xdr:nvSpPr>
      <xdr:spPr>
        <a:xfrm>
          <a:off x="0" y="281115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Strategic ESG targets</a:t>
          </a:r>
          <a:endParaRPr lang="en-DK" sz="800" b="0">
            <a:solidFill>
              <a:srgbClr val="5F7170"/>
            </a:solidFill>
            <a:latin typeface="Maersk Text" panose="00000500000000000000" pitchFamily="2" charset="0"/>
          </a:endParaRPr>
        </a:p>
      </xdr:txBody>
    </xdr:sp>
    <xdr:clientData/>
  </xdr:twoCellAnchor>
  <xdr:twoCellAnchor editAs="absolute">
    <xdr:from>
      <xdr:col>3</xdr:col>
      <xdr:colOff>53399</xdr:colOff>
      <xdr:row>11</xdr:row>
      <xdr:rowOff>718252</xdr:rowOff>
    </xdr:from>
    <xdr:to>
      <xdr:col>3</xdr:col>
      <xdr:colOff>11898552</xdr:colOff>
      <xdr:row>13</xdr:row>
      <xdr:rowOff>142489</xdr:rowOff>
    </xdr:to>
    <xdr:pic>
      <xdr:nvPicPr>
        <xdr:cNvPr id="4" name="Picture 3">
          <a:extLst>
            <a:ext uri="{FF2B5EF4-FFF2-40B4-BE49-F238E27FC236}">
              <a16:creationId xmlns:a16="http://schemas.microsoft.com/office/drawing/2014/main" id="{1C1533AF-1C95-43BC-BEFA-2B79728BC047}"/>
            </a:ext>
          </a:extLst>
        </xdr:cNvPr>
        <xdr:cNvPicPr>
          <a:picLocks noChangeAspect="1"/>
        </xdr:cNvPicPr>
      </xdr:nvPicPr>
      <xdr:blipFill>
        <a:blip xmlns:r="http://schemas.openxmlformats.org/officeDocument/2006/relationships" r:embed="rId14"/>
        <a:stretch>
          <a:fillRect/>
        </a:stretch>
      </xdr:blipFill>
      <xdr:spPr>
        <a:xfrm>
          <a:off x="1819854" y="16091025"/>
          <a:ext cx="11845153" cy="4942964"/>
        </a:xfrm>
        <a:prstGeom prst="rect">
          <a:avLst/>
        </a:prstGeom>
      </xdr:spPr>
    </xdr:pic>
    <xdr:clientData/>
  </xdr:twoCellAnchor>
  <xdr:twoCellAnchor editAs="oneCell">
    <xdr:from>
      <xdr:col>2</xdr:col>
      <xdr:colOff>104322</xdr:colOff>
      <xdr:row>7</xdr:row>
      <xdr:rowOff>1977571</xdr:rowOff>
    </xdr:from>
    <xdr:to>
      <xdr:col>3</xdr:col>
      <xdr:colOff>9223818</xdr:colOff>
      <xdr:row>11</xdr:row>
      <xdr:rowOff>603250</xdr:rowOff>
    </xdr:to>
    <xdr:pic>
      <xdr:nvPicPr>
        <xdr:cNvPr id="2" name="Picture 1">
          <a:extLst>
            <a:ext uri="{FF2B5EF4-FFF2-40B4-BE49-F238E27FC236}">
              <a16:creationId xmlns:a16="http://schemas.microsoft.com/office/drawing/2014/main" id="{FB42CDCE-1C8B-43B1-8B21-AF56B636ABC7}"/>
            </a:ext>
          </a:extLst>
        </xdr:cNvPr>
        <xdr:cNvPicPr>
          <a:picLocks noChangeAspect="1"/>
        </xdr:cNvPicPr>
      </xdr:nvPicPr>
      <xdr:blipFill>
        <a:blip xmlns:r="http://schemas.openxmlformats.org/officeDocument/2006/relationships" r:embed="rId15"/>
        <a:stretch>
          <a:fillRect/>
        </a:stretch>
      </xdr:blipFill>
      <xdr:spPr>
        <a:xfrm>
          <a:off x="1723572" y="7343321"/>
          <a:ext cx="9246496" cy="8611054"/>
        </a:xfrm>
        <a:prstGeom prst="rect">
          <a:avLst/>
        </a:prstGeom>
      </xdr:spPr>
    </xdr:pic>
    <xdr:clientData/>
  </xdr:twoCellAnchor>
  <xdr:twoCellAnchor editAs="absolute">
    <xdr:from>
      <xdr:col>0</xdr:col>
      <xdr:colOff>463691</xdr:colOff>
      <xdr:row>1</xdr:row>
      <xdr:rowOff>70081</xdr:rowOff>
    </xdr:from>
    <xdr:to>
      <xdr:col>0</xdr:col>
      <xdr:colOff>922342</xdr:colOff>
      <xdr:row>4</xdr:row>
      <xdr:rowOff>39776</xdr:rowOff>
    </xdr:to>
    <xdr:pic>
      <xdr:nvPicPr>
        <xdr:cNvPr id="21" name="Picture 3">
          <a:hlinkClick xmlns:r="http://schemas.openxmlformats.org/officeDocument/2006/relationships" r:id="rId7"/>
          <a:extLst>
            <a:ext uri="{FF2B5EF4-FFF2-40B4-BE49-F238E27FC236}">
              <a16:creationId xmlns:a16="http://schemas.microsoft.com/office/drawing/2014/main" id="{2659EB7E-FC25-4C39-8180-17AD2483F573}"/>
            </a:ext>
          </a:extLst>
        </xdr:cNvPr>
        <xdr:cNvPicPr>
          <a:picLocks/>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9" name="Rectangle 2">
          <a:extLst>
            <a:ext uri="{FF2B5EF4-FFF2-40B4-BE49-F238E27FC236}">
              <a16:creationId xmlns:a16="http://schemas.microsoft.com/office/drawing/2014/main" id="{8118BC93-69BE-4275-BEED-1503BD1A4704}"/>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240000</xdr:colOff>
      <xdr:row>0</xdr:row>
      <xdr:rowOff>0</xdr:rowOff>
    </xdr:from>
    <xdr:to>
      <xdr:col>3</xdr:col>
      <xdr:colOff>734999</xdr:colOff>
      <xdr:row>0</xdr:row>
      <xdr:rowOff>0</xdr:rowOff>
    </xdr:to>
    <xdr:sp macro="" textlink="">
      <xdr:nvSpPr>
        <xdr:cNvPr id="11" name="Rectangle: Rounded Corners 5">
          <a:extLst>
            <a:ext uri="{FF2B5EF4-FFF2-40B4-BE49-F238E27FC236}">
              <a16:creationId xmlns:a16="http://schemas.microsoft.com/office/drawing/2014/main" id="{A18D0960-D280-4217-A9F9-496DDA0272C4}"/>
            </a:ext>
          </a:extLst>
        </xdr:cNvPr>
        <xdr:cNvSpPr/>
      </xdr:nvSpPr>
      <xdr:spPr>
        <a:xfrm>
          <a:off x="240000" y="97500"/>
          <a:ext cx="1162499" cy="316858"/>
        </a:xfrm>
        <a:prstGeom prst="round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050">
              <a:solidFill>
                <a:schemeClr val="accent4"/>
              </a:solidFill>
              <a:latin typeface="Maersk Text" panose="00000500000000000000" pitchFamily="2" charset="0"/>
            </a:rPr>
            <a:t>&lt; Return</a:t>
          </a:r>
          <a:r>
            <a:rPr lang="en-US" sz="1050" baseline="0">
              <a:solidFill>
                <a:schemeClr val="accent4"/>
              </a:solidFill>
              <a:latin typeface="Maersk Text" panose="00000500000000000000" pitchFamily="2" charset="0"/>
            </a:rPr>
            <a:t> to home</a:t>
          </a:r>
          <a:endParaRPr lang="en-US" sz="1050">
            <a:solidFill>
              <a:schemeClr val="accent4"/>
            </a:solidFill>
            <a:latin typeface="Maersk Text" panose="00000500000000000000" pitchFamily="2" charset="0"/>
          </a:endParaRPr>
        </a:p>
      </xdr:txBody>
    </xdr:sp>
    <xdr:clientData/>
  </xdr:twoCellAnchor>
  <xdr:twoCellAnchor editAs="absolute">
    <xdr:from>
      <xdr:col>0</xdr:col>
      <xdr:colOff>0</xdr:colOff>
      <xdr:row>6</xdr:row>
      <xdr:rowOff>25255</xdr:rowOff>
    </xdr:from>
    <xdr:to>
      <xdr:col>0</xdr:col>
      <xdr:colOff>1386000</xdr:colOff>
      <xdr:row>7</xdr:row>
      <xdr:rowOff>105437</xdr:rowOff>
    </xdr:to>
    <xdr:sp macro="" textlink="">
      <xdr:nvSpPr>
        <xdr:cNvPr id="4" name="TextBox 49">
          <a:hlinkClick xmlns:r="http://schemas.openxmlformats.org/officeDocument/2006/relationships" r:id="rId1"/>
          <a:extLst>
            <a:ext uri="{FF2B5EF4-FFF2-40B4-BE49-F238E27FC236}">
              <a16:creationId xmlns:a16="http://schemas.microsoft.com/office/drawing/2014/main" id="{77036D00-E8FC-4780-8500-0D9ADDF8B1BD}"/>
            </a:ext>
          </a:extLst>
        </xdr:cNvPr>
        <xdr:cNvSpPr txBox="1"/>
      </xdr:nvSpPr>
      <xdr:spPr>
        <a:xfrm>
          <a:off x="0" y="119134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16284</xdr:rowOff>
    </xdr:from>
    <xdr:to>
      <xdr:col>0</xdr:col>
      <xdr:colOff>1386105</xdr:colOff>
      <xdr:row>11</xdr:row>
      <xdr:rowOff>300161</xdr:rowOff>
    </xdr:to>
    <xdr:sp macro="" textlink="">
      <xdr:nvSpPr>
        <xdr:cNvPr id="5" name="TextBox 50">
          <a:hlinkClick xmlns:r="http://schemas.openxmlformats.org/officeDocument/2006/relationships" r:id="rId2"/>
          <a:extLst>
            <a:ext uri="{FF2B5EF4-FFF2-40B4-BE49-F238E27FC236}">
              <a16:creationId xmlns:a16="http://schemas.microsoft.com/office/drawing/2014/main" id="{3088FB1E-2221-42D3-BE89-F06DA396C92C}"/>
            </a:ext>
          </a:extLst>
        </xdr:cNvPr>
        <xdr:cNvSpPr txBox="1"/>
      </xdr:nvSpPr>
      <xdr:spPr>
        <a:xfrm>
          <a:off x="0" y="3138505"/>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Environmental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11</xdr:row>
      <xdr:rowOff>312953</xdr:rowOff>
    </xdr:from>
    <xdr:to>
      <xdr:col>0</xdr:col>
      <xdr:colOff>1386105</xdr:colOff>
      <xdr:row>12</xdr:row>
      <xdr:rowOff>183667</xdr:rowOff>
    </xdr:to>
    <xdr:sp macro="" textlink="">
      <xdr:nvSpPr>
        <xdr:cNvPr id="6" name="TextBox 51">
          <a:hlinkClick xmlns:r="http://schemas.openxmlformats.org/officeDocument/2006/relationships" r:id="rId3"/>
          <a:extLst>
            <a:ext uri="{FF2B5EF4-FFF2-40B4-BE49-F238E27FC236}">
              <a16:creationId xmlns:a16="http://schemas.microsoft.com/office/drawing/2014/main" id="{28C5E0E0-CE8C-40EF-8FBA-E77272616612}"/>
            </a:ext>
          </a:extLst>
        </xdr:cNvPr>
        <xdr:cNvSpPr txBox="1"/>
      </xdr:nvSpPr>
      <xdr:spPr>
        <a:xfrm>
          <a:off x="0" y="3439297"/>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220890</xdr:rowOff>
    </xdr:from>
    <xdr:to>
      <xdr:col>0</xdr:col>
      <xdr:colOff>1386105</xdr:colOff>
      <xdr:row>12</xdr:row>
      <xdr:rowOff>508890</xdr:rowOff>
    </xdr:to>
    <xdr:sp macro="" textlink="">
      <xdr:nvSpPr>
        <xdr:cNvPr id="7" name="TextBox 52">
          <a:hlinkClick xmlns:r="http://schemas.openxmlformats.org/officeDocument/2006/relationships" r:id="rId4"/>
          <a:extLst>
            <a:ext uri="{FF2B5EF4-FFF2-40B4-BE49-F238E27FC236}">
              <a16:creationId xmlns:a16="http://schemas.microsoft.com/office/drawing/2014/main" id="{1ACCB71E-C5E6-4BF2-B318-30F10184839F}"/>
            </a:ext>
          </a:extLst>
        </xdr:cNvPr>
        <xdr:cNvSpPr txBox="1"/>
      </xdr:nvSpPr>
      <xdr:spPr>
        <a:xfrm>
          <a:off x="0" y="3764520"/>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566433</xdr:rowOff>
    </xdr:from>
    <xdr:to>
      <xdr:col>0</xdr:col>
      <xdr:colOff>1386105</xdr:colOff>
      <xdr:row>12</xdr:row>
      <xdr:rowOff>854433</xdr:rowOff>
    </xdr:to>
    <xdr:sp macro="" textlink="">
      <xdr:nvSpPr>
        <xdr:cNvPr id="8" name="TextBox 53">
          <a:hlinkClick xmlns:r="http://schemas.openxmlformats.org/officeDocument/2006/relationships" r:id="rId5"/>
          <a:extLst>
            <a:ext uri="{FF2B5EF4-FFF2-40B4-BE49-F238E27FC236}">
              <a16:creationId xmlns:a16="http://schemas.microsoft.com/office/drawing/2014/main" id="{47BDD788-7928-40BB-B269-0937BC3DCF67}"/>
            </a:ext>
          </a:extLst>
        </xdr:cNvPr>
        <xdr:cNvSpPr txBox="1"/>
      </xdr:nvSpPr>
      <xdr:spPr>
        <a:xfrm>
          <a:off x="0" y="4110063"/>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12</xdr:row>
      <xdr:rowOff>900028</xdr:rowOff>
    </xdr:from>
    <xdr:to>
      <xdr:col>0</xdr:col>
      <xdr:colOff>1386105</xdr:colOff>
      <xdr:row>12</xdr:row>
      <xdr:rowOff>1188028</xdr:rowOff>
    </xdr:to>
    <xdr:sp macro="" textlink="">
      <xdr:nvSpPr>
        <xdr:cNvPr id="9" name="TextBox 54">
          <a:hlinkClick xmlns:r="http://schemas.openxmlformats.org/officeDocument/2006/relationships" r:id="rId6"/>
          <a:extLst>
            <a:ext uri="{FF2B5EF4-FFF2-40B4-BE49-F238E27FC236}">
              <a16:creationId xmlns:a16="http://schemas.microsoft.com/office/drawing/2014/main" id="{9B6E2B76-BAEC-4DC2-A480-35F2F01210FE}"/>
            </a:ext>
          </a:extLst>
        </xdr:cNvPr>
        <xdr:cNvSpPr txBox="1"/>
      </xdr:nvSpPr>
      <xdr:spPr>
        <a:xfrm>
          <a:off x="0" y="4443658"/>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157789</xdr:rowOff>
    </xdr:from>
    <xdr:to>
      <xdr:col>0</xdr:col>
      <xdr:colOff>1385455</xdr:colOff>
      <xdr:row>5</xdr:row>
      <xdr:rowOff>145607</xdr:rowOff>
    </xdr:to>
    <xdr:sp macro="" textlink="">
      <xdr:nvSpPr>
        <xdr:cNvPr id="10" name="TextBox 55">
          <a:hlinkClick xmlns:r="http://schemas.openxmlformats.org/officeDocument/2006/relationships" r:id="rId7"/>
          <a:extLst>
            <a:ext uri="{FF2B5EF4-FFF2-40B4-BE49-F238E27FC236}">
              <a16:creationId xmlns:a16="http://schemas.microsoft.com/office/drawing/2014/main" id="{A9E49993-63E4-4B43-AAA7-877EA0966074}"/>
            </a:ext>
          </a:extLst>
        </xdr:cNvPr>
        <xdr:cNvSpPr txBox="1"/>
      </xdr:nvSpPr>
      <xdr:spPr>
        <a:xfrm>
          <a:off x="0" y="850516"/>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132441</xdr:rowOff>
    </xdr:from>
    <xdr:to>
      <xdr:col>0</xdr:col>
      <xdr:colOff>1384373</xdr:colOff>
      <xdr:row>7</xdr:row>
      <xdr:rowOff>420441</xdr:rowOff>
    </xdr:to>
    <xdr:sp macro="" textlink="">
      <xdr:nvSpPr>
        <xdr:cNvPr id="12" name="TextBox 56">
          <a:hlinkClick xmlns:r="http://schemas.openxmlformats.org/officeDocument/2006/relationships" r:id="rId8"/>
          <a:extLst>
            <a:ext uri="{FF2B5EF4-FFF2-40B4-BE49-F238E27FC236}">
              <a16:creationId xmlns:a16="http://schemas.microsoft.com/office/drawing/2014/main" id="{B9D8FCBD-F72F-4249-9DE6-A73F74792524}"/>
            </a:ext>
          </a:extLst>
        </xdr:cNvPr>
        <xdr:cNvSpPr txBox="1"/>
      </xdr:nvSpPr>
      <xdr:spPr>
        <a:xfrm>
          <a:off x="0" y="1506350"/>
          <a:ext cx="1384373"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Reporting and governance</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12</xdr:row>
      <xdr:rowOff>1243431</xdr:rowOff>
    </xdr:from>
    <xdr:to>
      <xdr:col>0</xdr:col>
      <xdr:colOff>1386105</xdr:colOff>
      <xdr:row>13</xdr:row>
      <xdr:rowOff>98970</xdr:rowOff>
    </xdr:to>
    <xdr:sp macro="" textlink="">
      <xdr:nvSpPr>
        <xdr:cNvPr id="13" name="TextBox 57">
          <a:hlinkClick xmlns:r="http://schemas.openxmlformats.org/officeDocument/2006/relationships" r:id="rId9"/>
          <a:extLst>
            <a:ext uri="{FF2B5EF4-FFF2-40B4-BE49-F238E27FC236}">
              <a16:creationId xmlns:a16="http://schemas.microsoft.com/office/drawing/2014/main" id="{04D6AF40-533F-43BA-B78B-4A2CEF138AEC}"/>
            </a:ext>
          </a:extLst>
        </xdr:cNvPr>
        <xdr:cNvSpPr txBox="1"/>
      </xdr:nvSpPr>
      <xdr:spPr>
        <a:xfrm>
          <a:off x="0" y="4787061"/>
          <a:ext cx="138610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432062</xdr:rowOff>
    </xdr:from>
    <xdr:to>
      <xdr:col>1</xdr:col>
      <xdr:colOff>17317</xdr:colOff>
      <xdr:row>11</xdr:row>
      <xdr:rowOff>12369</xdr:rowOff>
    </xdr:to>
    <xdr:sp macro="" textlink="">
      <xdr:nvSpPr>
        <xdr:cNvPr id="19" name="Rectangle 59">
          <a:extLst>
            <a:ext uri="{FF2B5EF4-FFF2-40B4-BE49-F238E27FC236}">
              <a16:creationId xmlns:a16="http://schemas.microsoft.com/office/drawing/2014/main" id="{340797DF-2B36-460D-B3E7-62D9B9DC3711}"/>
            </a:ext>
          </a:extLst>
        </xdr:cNvPr>
        <xdr:cNvSpPr/>
      </xdr:nvSpPr>
      <xdr:spPr>
        <a:xfrm>
          <a:off x="0" y="1805971"/>
          <a:ext cx="1408544" cy="1323671"/>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7</xdr:row>
      <xdr:rowOff>444273</xdr:rowOff>
    </xdr:from>
    <xdr:to>
      <xdr:col>0</xdr:col>
      <xdr:colOff>1386000</xdr:colOff>
      <xdr:row>8</xdr:row>
      <xdr:rowOff>56864</xdr:rowOff>
    </xdr:to>
    <xdr:sp macro="" textlink="">
      <xdr:nvSpPr>
        <xdr:cNvPr id="15" name="TextBox 60">
          <a:hlinkClick xmlns:r="http://schemas.openxmlformats.org/officeDocument/2006/relationships" r:id="rId10"/>
          <a:extLst>
            <a:ext uri="{FF2B5EF4-FFF2-40B4-BE49-F238E27FC236}">
              <a16:creationId xmlns:a16="http://schemas.microsoft.com/office/drawing/2014/main" id="{2202327F-6784-4672-A917-251DD1CE5F57}"/>
            </a:ext>
          </a:extLst>
        </xdr:cNvPr>
        <xdr:cNvSpPr txBox="1"/>
      </xdr:nvSpPr>
      <xdr:spPr>
        <a:xfrm>
          <a:off x="0" y="1818182"/>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Basis of reporting</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7863</xdr:rowOff>
    </xdr:from>
    <xdr:to>
      <xdr:col>0</xdr:col>
      <xdr:colOff>1386000</xdr:colOff>
      <xdr:row>9</xdr:row>
      <xdr:rowOff>295863</xdr:rowOff>
    </xdr:to>
    <xdr:sp macro="" textlink="">
      <xdr:nvSpPr>
        <xdr:cNvPr id="16" name="TextBox 61">
          <a:hlinkClick xmlns:r="http://schemas.openxmlformats.org/officeDocument/2006/relationships" r:id="rId11"/>
          <a:extLst>
            <a:ext uri="{FF2B5EF4-FFF2-40B4-BE49-F238E27FC236}">
              <a16:creationId xmlns:a16="http://schemas.microsoft.com/office/drawing/2014/main" id="{81BE226D-D2F3-46B1-9EC4-DD3D2EB55D0E}"/>
            </a:ext>
          </a:extLst>
        </xdr:cNvPr>
        <xdr:cNvSpPr txBox="1"/>
      </xdr:nvSpPr>
      <xdr:spPr>
        <a:xfrm>
          <a:off x="0" y="2120681"/>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ESG governance model</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326297</xdr:rowOff>
    </xdr:from>
    <xdr:to>
      <xdr:col>0</xdr:col>
      <xdr:colOff>1386000</xdr:colOff>
      <xdr:row>9</xdr:row>
      <xdr:rowOff>686297</xdr:rowOff>
    </xdr:to>
    <xdr:sp macro="" textlink="">
      <xdr:nvSpPr>
        <xdr:cNvPr id="17" name="TextBox 62">
          <a:hlinkClick xmlns:r="http://schemas.openxmlformats.org/officeDocument/2006/relationships" r:id="rId12"/>
          <a:extLst>
            <a:ext uri="{FF2B5EF4-FFF2-40B4-BE49-F238E27FC236}">
              <a16:creationId xmlns:a16="http://schemas.microsoft.com/office/drawing/2014/main" id="{67785FF0-C581-4EBC-A5C3-4DD8805BF89A}"/>
            </a:ext>
          </a:extLst>
        </xdr:cNvPr>
        <xdr:cNvSpPr txBox="1"/>
      </xdr:nvSpPr>
      <xdr:spPr>
        <a:xfrm>
          <a:off x="0" y="2439115"/>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Double</a:t>
          </a:r>
          <a:r>
            <a:rPr lang="en-US" sz="800" b="0" baseline="0">
              <a:solidFill>
                <a:srgbClr val="5F7170"/>
              </a:solidFill>
              <a:latin typeface="Maersk Text" panose="00000500000000000000" pitchFamily="2" charset="0"/>
            </a:rPr>
            <a:t> materiality assessment (DMA)</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9</xdr:row>
      <xdr:rowOff>715818</xdr:rowOff>
    </xdr:from>
    <xdr:to>
      <xdr:col>0</xdr:col>
      <xdr:colOff>1386000</xdr:colOff>
      <xdr:row>10</xdr:row>
      <xdr:rowOff>57915</xdr:rowOff>
    </xdr:to>
    <xdr:sp macro="" textlink="">
      <xdr:nvSpPr>
        <xdr:cNvPr id="18" name="TextBox 63">
          <a:hlinkClick xmlns:r="http://schemas.openxmlformats.org/officeDocument/2006/relationships" r:id="rId13"/>
          <a:extLst>
            <a:ext uri="{FF2B5EF4-FFF2-40B4-BE49-F238E27FC236}">
              <a16:creationId xmlns:a16="http://schemas.microsoft.com/office/drawing/2014/main" id="{5669494C-764D-416F-B336-472C1CFFA4D0}"/>
            </a:ext>
          </a:extLst>
        </xdr:cNvPr>
        <xdr:cNvSpPr txBox="1"/>
      </xdr:nvSpPr>
      <xdr:spPr>
        <a:xfrm>
          <a:off x="0" y="2828636"/>
          <a:ext cx="1386000" cy="283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Strategic ESG targets</a:t>
          </a:r>
          <a:endParaRPr lang="en-DK" sz="800" b="1">
            <a:solidFill>
              <a:schemeClr val="tx1"/>
            </a:solidFill>
            <a:latin typeface="Maersk Text" panose="00000500000000000000" pitchFamily="2" charset="0"/>
          </a:endParaRPr>
        </a:p>
      </xdr:txBody>
    </xdr:sp>
    <xdr:clientData/>
  </xdr:twoCellAnchor>
  <xdr:twoCellAnchor editAs="absolute">
    <xdr:from>
      <xdr:col>2</xdr:col>
      <xdr:colOff>98961</xdr:colOff>
      <xdr:row>13</xdr:row>
      <xdr:rowOff>149601</xdr:rowOff>
    </xdr:from>
    <xdr:to>
      <xdr:col>7</xdr:col>
      <xdr:colOff>239980</xdr:colOff>
      <xdr:row>55</xdr:row>
      <xdr:rowOff>147441</xdr:rowOff>
    </xdr:to>
    <xdr:pic>
      <xdr:nvPicPr>
        <xdr:cNvPr id="2" name="Picture 1">
          <a:extLst>
            <a:ext uri="{FF2B5EF4-FFF2-40B4-BE49-F238E27FC236}">
              <a16:creationId xmlns:a16="http://schemas.microsoft.com/office/drawing/2014/main" id="{552CC366-6B67-4486-81B0-61AC83C411CA}"/>
            </a:ext>
          </a:extLst>
        </xdr:cNvPr>
        <xdr:cNvPicPr>
          <a:picLocks noChangeAspect="1"/>
        </xdr:cNvPicPr>
      </xdr:nvPicPr>
      <xdr:blipFill>
        <a:blip xmlns:r="http://schemas.openxmlformats.org/officeDocument/2006/relationships" r:embed="rId14"/>
        <a:stretch>
          <a:fillRect/>
        </a:stretch>
      </xdr:blipFill>
      <xdr:spPr>
        <a:xfrm>
          <a:off x="1737591" y="5111672"/>
          <a:ext cx="8441376" cy="7191483"/>
        </a:xfrm>
        <a:prstGeom prst="rect">
          <a:avLst/>
        </a:prstGeom>
      </xdr:spPr>
    </xdr:pic>
    <xdr:clientData/>
  </xdr:twoCellAnchor>
  <xdr:twoCellAnchor editAs="absolute">
    <xdr:from>
      <xdr:col>0</xdr:col>
      <xdr:colOff>463691</xdr:colOff>
      <xdr:row>1</xdr:row>
      <xdr:rowOff>70081</xdr:rowOff>
    </xdr:from>
    <xdr:to>
      <xdr:col>0</xdr:col>
      <xdr:colOff>922342</xdr:colOff>
      <xdr:row>4</xdr:row>
      <xdr:rowOff>39776</xdr:rowOff>
    </xdr:to>
    <xdr:pic>
      <xdr:nvPicPr>
        <xdr:cNvPr id="22" name="Picture 3">
          <a:hlinkClick xmlns:r="http://schemas.openxmlformats.org/officeDocument/2006/relationships" r:id="rId7"/>
          <a:extLst>
            <a:ext uri="{FF2B5EF4-FFF2-40B4-BE49-F238E27FC236}">
              <a16:creationId xmlns:a16="http://schemas.microsoft.com/office/drawing/2014/main" id="{71691871-7720-4F57-BF9F-247AF1B07C9C}"/>
            </a:ext>
          </a:extLst>
        </xdr:cNvPr>
        <xdr:cNvPicPr>
          <a:picLocks/>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3" name="Rectangle 2">
          <a:extLst>
            <a:ext uri="{FF2B5EF4-FFF2-40B4-BE49-F238E27FC236}">
              <a16:creationId xmlns:a16="http://schemas.microsoft.com/office/drawing/2014/main" id="{CCA95947-22E5-460D-88AA-70AB0024A543}"/>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5</xdr:row>
      <xdr:rowOff>174985</xdr:rowOff>
    </xdr:from>
    <xdr:to>
      <xdr:col>0</xdr:col>
      <xdr:colOff>1385871</xdr:colOff>
      <xdr:row>7</xdr:row>
      <xdr:rowOff>81985</xdr:rowOff>
    </xdr:to>
    <xdr:sp macro="" textlink="">
      <xdr:nvSpPr>
        <xdr:cNvPr id="3" name="TextBox 49">
          <a:hlinkClick xmlns:r="http://schemas.openxmlformats.org/officeDocument/2006/relationships" r:id="rId1"/>
          <a:extLst>
            <a:ext uri="{FF2B5EF4-FFF2-40B4-BE49-F238E27FC236}">
              <a16:creationId xmlns:a16="http://schemas.microsoft.com/office/drawing/2014/main" id="{08F47F17-D166-414E-89C0-EF6480A90071}"/>
            </a:ext>
          </a:extLst>
        </xdr:cNvPr>
        <xdr:cNvSpPr txBox="1"/>
      </xdr:nvSpPr>
      <xdr:spPr>
        <a:xfrm>
          <a:off x="0" y="1219849"/>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7</xdr:row>
      <xdr:rowOff>106519</xdr:rowOff>
    </xdr:from>
    <xdr:to>
      <xdr:col>0</xdr:col>
      <xdr:colOff>1385871</xdr:colOff>
      <xdr:row>9</xdr:row>
      <xdr:rowOff>13519</xdr:rowOff>
    </xdr:to>
    <xdr:sp macro="" textlink="">
      <xdr:nvSpPr>
        <xdr:cNvPr id="4" name="TextBox 50">
          <a:hlinkClick xmlns:r="http://schemas.openxmlformats.org/officeDocument/2006/relationships" r:id="rId2"/>
          <a:extLst>
            <a:ext uri="{FF2B5EF4-FFF2-40B4-BE49-F238E27FC236}">
              <a16:creationId xmlns:a16="http://schemas.microsoft.com/office/drawing/2014/main" id="{6E3E5769-96C1-4FB6-B0CE-04AE551C98FE}"/>
            </a:ext>
          </a:extLst>
        </xdr:cNvPr>
        <xdr:cNvSpPr txBox="1"/>
      </xdr:nvSpPr>
      <xdr:spPr>
        <a:xfrm>
          <a:off x="0" y="1532383"/>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45222</xdr:rowOff>
    </xdr:from>
    <xdr:to>
      <xdr:col>0</xdr:col>
      <xdr:colOff>1385871</xdr:colOff>
      <xdr:row>15</xdr:row>
      <xdr:rowOff>142722</xdr:rowOff>
    </xdr:to>
    <xdr:sp macro="" textlink="">
      <xdr:nvSpPr>
        <xdr:cNvPr id="5" name="TextBox 51">
          <a:hlinkClick xmlns:r="http://schemas.openxmlformats.org/officeDocument/2006/relationships" r:id="rId3"/>
          <a:extLst>
            <a:ext uri="{FF2B5EF4-FFF2-40B4-BE49-F238E27FC236}">
              <a16:creationId xmlns:a16="http://schemas.microsoft.com/office/drawing/2014/main" id="{7EA4140D-177B-43E8-A934-11EF9780C9D9}"/>
            </a:ext>
          </a:extLst>
        </xdr:cNvPr>
        <xdr:cNvSpPr txBox="1"/>
      </xdr:nvSpPr>
      <xdr:spPr>
        <a:xfrm>
          <a:off x="0" y="2856540"/>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184052</xdr:rowOff>
    </xdr:from>
    <xdr:to>
      <xdr:col>0</xdr:col>
      <xdr:colOff>1385871</xdr:colOff>
      <xdr:row>17</xdr:row>
      <xdr:rowOff>91052</xdr:rowOff>
    </xdr:to>
    <xdr:sp macro="" textlink="">
      <xdr:nvSpPr>
        <xdr:cNvPr id="6" name="TextBox 52">
          <a:hlinkClick xmlns:r="http://schemas.openxmlformats.org/officeDocument/2006/relationships" r:id="rId4"/>
          <a:extLst>
            <a:ext uri="{FF2B5EF4-FFF2-40B4-BE49-F238E27FC236}">
              <a16:creationId xmlns:a16="http://schemas.microsoft.com/office/drawing/2014/main" id="{92B3CD14-E5C9-4671-9EC4-3ACBB04E38B3}"/>
            </a:ext>
          </a:extLst>
        </xdr:cNvPr>
        <xdr:cNvSpPr txBox="1"/>
      </xdr:nvSpPr>
      <xdr:spPr>
        <a:xfrm>
          <a:off x="0" y="3185870"/>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122857</xdr:rowOff>
    </xdr:from>
    <xdr:to>
      <xdr:col>0</xdr:col>
      <xdr:colOff>1385871</xdr:colOff>
      <xdr:row>19</xdr:row>
      <xdr:rowOff>29857</xdr:rowOff>
    </xdr:to>
    <xdr:sp macro="" textlink="">
      <xdr:nvSpPr>
        <xdr:cNvPr id="7" name="TextBox 53">
          <a:hlinkClick xmlns:r="http://schemas.openxmlformats.org/officeDocument/2006/relationships" r:id="rId5"/>
          <a:extLst>
            <a:ext uri="{FF2B5EF4-FFF2-40B4-BE49-F238E27FC236}">
              <a16:creationId xmlns:a16="http://schemas.microsoft.com/office/drawing/2014/main" id="{A52AD76D-A2E1-45D0-A38E-6C28B851595B}"/>
            </a:ext>
          </a:extLst>
        </xdr:cNvPr>
        <xdr:cNvSpPr txBox="1"/>
      </xdr:nvSpPr>
      <xdr:spPr>
        <a:xfrm>
          <a:off x="0" y="3505675"/>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19</xdr:row>
      <xdr:rowOff>77900</xdr:rowOff>
    </xdr:from>
    <xdr:to>
      <xdr:col>0</xdr:col>
      <xdr:colOff>1385871</xdr:colOff>
      <xdr:row>21</xdr:row>
      <xdr:rowOff>19536</xdr:rowOff>
    </xdr:to>
    <xdr:sp macro="" textlink="">
      <xdr:nvSpPr>
        <xdr:cNvPr id="8" name="TextBox 54">
          <a:hlinkClick xmlns:r="http://schemas.openxmlformats.org/officeDocument/2006/relationships" r:id="rId6"/>
          <a:extLst>
            <a:ext uri="{FF2B5EF4-FFF2-40B4-BE49-F238E27FC236}">
              <a16:creationId xmlns:a16="http://schemas.microsoft.com/office/drawing/2014/main" id="{5E9CD0FB-A8A0-4D22-BE9D-E2510617D253}"/>
            </a:ext>
          </a:extLst>
        </xdr:cNvPr>
        <xdr:cNvSpPr txBox="1"/>
      </xdr:nvSpPr>
      <xdr:spPr>
        <a:xfrm>
          <a:off x="0" y="3841718"/>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24893</xdr:rowOff>
    </xdr:from>
    <xdr:to>
      <xdr:col>0</xdr:col>
      <xdr:colOff>1385871</xdr:colOff>
      <xdr:row>5</xdr:row>
      <xdr:rowOff>122393</xdr:rowOff>
    </xdr:to>
    <xdr:sp macro="" textlink="">
      <xdr:nvSpPr>
        <xdr:cNvPr id="9" name="TextBox 55">
          <a:hlinkClick xmlns:r="http://schemas.openxmlformats.org/officeDocument/2006/relationships" r:id="rId7"/>
          <a:extLst>
            <a:ext uri="{FF2B5EF4-FFF2-40B4-BE49-F238E27FC236}">
              <a16:creationId xmlns:a16="http://schemas.microsoft.com/office/drawing/2014/main" id="{94EBBCA6-BBF2-4DF2-9556-16288C02B1A3}"/>
            </a:ext>
          </a:extLst>
        </xdr:cNvPr>
        <xdr:cNvSpPr txBox="1"/>
      </xdr:nvSpPr>
      <xdr:spPr>
        <a:xfrm>
          <a:off x="0" y="879257"/>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9</xdr:row>
      <xdr:rowOff>60215</xdr:rowOff>
    </xdr:from>
    <xdr:to>
      <xdr:col>0</xdr:col>
      <xdr:colOff>1385871</xdr:colOff>
      <xdr:row>10</xdr:row>
      <xdr:rowOff>157715</xdr:rowOff>
    </xdr:to>
    <xdr:sp macro="" textlink="">
      <xdr:nvSpPr>
        <xdr:cNvPr id="10" name="TextBox 56">
          <a:hlinkClick xmlns:r="http://schemas.openxmlformats.org/officeDocument/2006/relationships" r:id="rId8"/>
          <a:extLst>
            <a:ext uri="{FF2B5EF4-FFF2-40B4-BE49-F238E27FC236}">
              <a16:creationId xmlns:a16="http://schemas.microsoft.com/office/drawing/2014/main" id="{81A33142-8D3B-44FE-9A52-05C535B6927C}"/>
            </a:ext>
          </a:extLst>
        </xdr:cNvPr>
        <xdr:cNvSpPr txBox="1"/>
      </xdr:nvSpPr>
      <xdr:spPr>
        <a:xfrm>
          <a:off x="0" y="1867079"/>
          <a:ext cx="1385871"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Environmental</a:t>
          </a:r>
          <a:r>
            <a:rPr lang="en-US" sz="800" b="1" baseline="0">
              <a:solidFill>
                <a:schemeClr val="bg1"/>
              </a:solidFill>
              <a:latin typeface="Maersk Text" panose="00000500000000000000" pitchFamily="2" charset="0"/>
            </a:rPr>
            <a:t>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21</xdr:row>
      <xdr:rowOff>68402</xdr:rowOff>
    </xdr:from>
    <xdr:to>
      <xdr:col>0</xdr:col>
      <xdr:colOff>1385871</xdr:colOff>
      <xdr:row>23</xdr:row>
      <xdr:rowOff>10039</xdr:rowOff>
    </xdr:to>
    <xdr:sp macro="" textlink="">
      <xdr:nvSpPr>
        <xdr:cNvPr id="11" name="TextBox 57">
          <a:hlinkClick xmlns:r="http://schemas.openxmlformats.org/officeDocument/2006/relationships" r:id="rId9"/>
          <a:extLst>
            <a:ext uri="{FF2B5EF4-FFF2-40B4-BE49-F238E27FC236}">
              <a16:creationId xmlns:a16="http://schemas.microsoft.com/office/drawing/2014/main" id="{CBF3078A-9033-4BEA-A3ED-8333F716AD09}"/>
            </a:ext>
          </a:extLst>
        </xdr:cNvPr>
        <xdr:cNvSpPr txBox="1"/>
      </xdr:nvSpPr>
      <xdr:spPr>
        <a:xfrm>
          <a:off x="0" y="4178584"/>
          <a:ext cx="13858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xdr:from>
      <xdr:col>0</xdr:col>
      <xdr:colOff>0</xdr:colOff>
      <xdr:row>10</xdr:row>
      <xdr:rowOff>164614</xdr:rowOff>
    </xdr:from>
    <xdr:to>
      <xdr:col>1</xdr:col>
      <xdr:colOff>15835</xdr:colOff>
      <xdr:row>14</xdr:row>
      <xdr:rowOff>28863</xdr:rowOff>
    </xdr:to>
    <xdr:sp macro="" textlink="">
      <xdr:nvSpPr>
        <xdr:cNvPr id="17" name="Rectangle 59">
          <a:extLst>
            <a:ext uri="{FF2B5EF4-FFF2-40B4-BE49-F238E27FC236}">
              <a16:creationId xmlns:a16="http://schemas.microsoft.com/office/drawing/2014/main" id="{39270237-67FF-4A23-A784-645DA5F76474}"/>
            </a:ext>
          </a:extLst>
        </xdr:cNvPr>
        <xdr:cNvSpPr/>
      </xdr:nvSpPr>
      <xdr:spPr>
        <a:xfrm>
          <a:off x="0" y="2185069"/>
          <a:ext cx="1418608" cy="678203"/>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10</xdr:row>
      <xdr:rowOff>177502</xdr:rowOff>
    </xdr:from>
    <xdr:to>
      <xdr:col>0</xdr:col>
      <xdr:colOff>1386000</xdr:colOff>
      <xdr:row>12</xdr:row>
      <xdr:rowOff>67184</xdr:rowOff>
    </xdr:to>
    <xdr:sp macro="" textlink="">
      <xdr:nvSpPr>
        <xdr:cNvPr id="15" name="TextBox 62">
          <a:hlinkClick xmlns:r="http://schemas.openxmlformats.org/officeDocument/2006/relationships" r:id="rId10"/>
          <a:extLst>
            <a:ext uri="{FF2B5EF4-FFF2-40B4-BE49-F238E27FC236}">
              <a16:creationId xmlns:a16="http://schemas.microsoft.com/office/drawing/2014/main" id="{C37C7E59-B9EA-4EA8-B910-8C42FA092099}"/>
            </a:ext>
          </a:extLst>
        </xdr:cNvPr>
        <xdr:cNvSpPr txBox="1"/>
      </xdr:nvSpPr>
      <xdr:spPr>
        <a:xfrm>
          <a:off x="0" y="2174866"/>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Climate change</a:t>
          </a:r>
          <a:endParaRPr lang="en-DK" sz="800" b="0">
            <a:solidFill>
              <a:srgbClr val="5F7170"/>
            </a:solidFill>
            <a:latin typeface="Maersk Text" panose="00000500000000000000" pitchFamily="2" charset="0"/>
          </a:endParaRPr>
        </a:p>
      </xdr:txBody>
    </xdr:sp>
    <xdr:clientData/>
  </xdr:twoCellAnchor>
  <xdr:twoCellAnchor editAs="absolute">
    <xdr:from>
      <xdr:col>0</xdr:col>
      <xdr:colOff>0</xdr:colOff>
      <xdr:row>12</xdr:row>
      <xdr:rowOff>75184</xdr:rowOff>
    </xdr:from>
    <xdr:to>
      <xdr:col>0</xdr:col>
      <xdr:colOff>1386000</xdr:colOff>
      <xdr:row>14</xdr:row>
      <xdr:rowOff>19548</xdr:rowOff>
    </xdr:to>
    <xdr:sp macro="" textlink="">
      <xdr:nvSpPr>
        <xdr:cNvPr id="16" name="TextBox 63">
          <a:hlinkClick xmlns:r="http://schemas.openxmlformats.org/officeDocument/2006/relationships" r:id="rId11"/>
          <a:extLst>
            <a:ext uri="{FF2B5EF4-FFF2-40B4-BE49-F238E27FC236}">
              <a16:creationId xmlns:a16="http://schemas.microsoft.com/office/drawing/2014/main" id="{F1D58447-A808-41C7-9FC9-86919129E146}"/>
            </a:ext>
          </a:extLst>
        </xdr:cNvPr>
        <xdr:cNvSpPr txBox="1"/>
      </xdr:nvSpPr>
      <xdr:spPr>
        <a:xfrm>
          <a:off x="0" y="2470866"/>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Environment and </a:t>
          </a:r>
        </a:p>
        <a:p>
          <a:pPr algn="l"/>
          <a:r>
            <a:rPr lang="en-US" sz="800" b="0">
              <a:solidFill>
                <a:srgbClr val="5F7170"/>
              </a:solidFill>
              <a:latin typeface="Maersk Text" panose="00000500000000000000" pitchFamily="2" charset="0"/>
            </a:rPr>
            <a:t>ecosystems</a:t>
          </a:r>
          <a:endParaRPr lang="en-DK" sz="800" b="0">
            <a:solidFill>
              <a:srgbClr val="5F7170"/>
            </a:solidFill>
            <a:latin typeface="Maersk Text" panose="00000500000000000000" pitchFamily="2" charset="0"/>
          </a:endParaRPr>
        </a:p>
      </xdr:txBody>
    </xdr:sp>
    <xdr:clientData/>
  </xdr:twoCellAnchor>
  <xdr:twoCellAnchor editAs="absolute">
    <xdr:from>
      <xdr:col>0</xdr:col>
      <xdr:colOff>463691</xdr:colOff>
      <xdr:row>1</xdr:row>
      <xdr:rowOff>70081</xdr:rowOff>
    </xdr:from>
    <xdr:to>
      <xdr:col>0</xdr:col>
      <xdr:colOff>922342</xdr:colOff>
      <xdr:row>3</xdr:row>
      <xdr:rowOff>85958</xdr:rowOff>
    </xdr:to>
    <xdr:pic>
      <xdr:nvPicPr>
        <xdr:cNvPr id="20" name="Picture 3">
          <a:hlinkClick xmlns:r="http://schemas.openxmlformats.org/officeDocument/2006/relationships" r:id="rId7"/>
          <a:extLst>
            <a:ext uri="{FF2B5EF4-FFF2-40B4-BE49-F238E27FC236}">
              <a16:creationId xmlns:a16="http://schemas.microsoft.com/office/drawing/2014/main" id="{D4A373D0-F74F-4775-923A-9D38CCBF392F}"/>
            </a:ext>
          </a:extLst>
        </xdr:cNvPr>
        <xdr:cNvPicPr>
          <a:picLocks/>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95250</xdr:rowOff>
    </xdr:to>
    <xdr:sp macro="" textlink="">
      <xdr:nvSpPr>
        <xdr:cNvPr id="21" name="Rectangle 2">
          <a:extLst>
            <a:ext uri="{FF2B5EF4-FFF2-40B4-BE49-F238E27FC236}">
              <a16:creationId xmlns:a16="http://schemas.microsoft.com/office/drawing/2014/main" id="{24B00663-0A60-41F1-9E63-6EB3DAB4E33D}"/>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4</xdr:row>
      <xdr:rowOff>447486</xdr:rowOff>
    </xdr:from>
    <xdr:to>
      <xdr:col>1</xdr:col>
      <xdr:colOff>578</xdr:colOff>
      <xdr:row>6</xdr:row>
      <xdr:rowOff>106259</xdr:rowOff>
    </xdr:to>
    <xdr:sp macro="" textlink="">
      <xdr:nvSpPr>
        <xdr:cNvPr id="19" name="TextBox 49">
          <a:hlinkClick xmlns:r="http://schemas.openxmlformats.org/officeDocument/2006/relationships" r:id="rId1"/>
          <a:extLst>
            <a:ext uri="{FF2B5EF4-FFF2-40B4-BE49-F238E27FC236}">
              <a16:creationId xmlns:a16="http://schemas.microsoft.com/office/drawing/2014/main" id="{520D1E26-BC2F-4EA8-8784-892441C5569E}"/>
            </a:ext>
          </a:extLst>
        </xdr:cNvPr>
        <xdr:cNvSpPr txBox="1"/>
      </xdr:nvSpPr>
      <xdr:spPr>
        <a:xfrm>
          <a:off x="0" y="1175427"/>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Table</a:t>
          </a:r>
          <a:r>
            <a:rPr lang="en-US" sz="800" b="1" baseline="0">
              <a:solidFill>
                <a:srgbClr val="5F7170"/>
              </a:solidFill>
              <a:latin typeface="Maersk Text" panose="00000500000000000000" pitchFamily="2" charset="0"/>
            </a:rPr>
            <a:t> of content</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6</xdr:row>
      <xdr:rowOff>173121</xdr:rowOff>
    </xdr:from>
    <xdr:to>
      <xdr:col>1</xdr:col>
      <xdr:colOff>578</xdr:colOff>
      <xdr:row>8</xdr:row>
      <xdr:rowOff>102634</xdr:rowOff>
    </xdr:to>
    <xdr:sp macro="" textlink="">
      <xdr:nvSpPr>
        <xdr:cNvPr id="20" name="TextBox 50">
          <a:hlinkClick xmlns:r="http://schemas.openxmlformats.org/officeDocument/2006/relationships" r:id="rId2"/>
          <a:extLst>
            <a:ext uri="{FF2B5EF4-FFF2-40B4-BE49-F238E27FC236}">
              <a16:creationId xmlns:a16="http://schemas.microsoft.com/office/drawing/2014/main" id="{80F28315-6191-42A2-92F3-08E8C24BBA92}"/>
            </a:ext>
          </a:extLst>
        </xdr:cNvPr>
        <xdr:cNvSpPr txBox="1"/>
      </xdr:nvSpPr>
      <xdr:spPr>
        <a:xfrm>
          <a:off x="0" y="1523939"/>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Reporting and governance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14</xdr:row>
      <xdr:rowOff>30475</xdr:rowOff>
    </xdr:from>
    <xdr:to>
      <xdr:col>0</xdr:col>
      <xdr:colOff>1386000</xdr:colOff>
      <xdr:row>15</xdr:row>
      <xdr:rowOff>104307</xdr:rowOff>
    </xdr:to>
    <xdr:sp macro="" textlink="">
      <xdr:nvSpPr>
        <xdr:cNvPr id="21" name="TextBox 51">
          <a:hlinkClick xmlns:r="http://schemas.openxmlformats.org/officeDocument/2006/relationships" r:id="rId3"/>
          <a:extLst>
            <a:ext uri="{FF2B5EF4-FFF2-40B4-BE49-F238E27FC236}">
              <a16:creationId xmlns:a16="http://schemas.microsoft.com/office/drawing/2014/main" id="{8F0257D2-DB39-40C4-AFA9-509ED415D455}"/>
            </a:ext>
          </a:extLst>
        </xdr:cNvPr>
        <xdr:cNvSpPr txBox="1"/>
      </xdr:nvSpPr>
      <xdr:spPr>
        <a:xfrm>
          <a:off x="0" y="2948300"/>
          <a:ext cx="1386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Social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15</xdr:row>
      <xdr:rowOff>131871</xdr:rowOff>
    </xdr:from>
    <xdr:to>
      <xdr:col>1</xdr:col>
      <xdr:colOff>578</xdr:colOff>
      <xdr:row>17</xdr:row>
      <xdr:rowOff>7409</xdr:rowOff>
    </xdr:to>
    <xdr:sp macro="" textlink="">
      <xdr:nvSpPr>
        <xdr:cNvPr id="6" name="TextBox 52">
          <a:hlinkClick xmlns:r="http://schemas.openxmlformats.org/officeDocument/2006/relationships" r:id="rId4"/>
          <a:extLst>
            <a:ext uri="{FF2B5EF4-FFF2-40B4-BE49-F238E27FC236}">
              <a16:creationId xmlns:a16="http://schemas.microsoft.com/office/drawing/2014/main" id="{A9D597A3-2061-4DA8-A8C3-A5EA417C4EB1}"/>
            </a:ext>
          </a:extLst>
        </xdr:cNvPr>
        <xdr:cNvSpPr txBox="1"/>
      </xdr:nvSpPr>
      <xdr:spPr>
        <a:xfrm>
          <a:off x="0" y="3260689"/>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Governance KPIs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17</xdr:row>
      <xdr:rowOff>47431</xdr:rowOff>
    </xdr:from>
    <xdr:to>
      <xdr:col>0</xdr:col>
      <xdr:colOff>1385743</xdr:colOff>
      <xdr:row>18</xdr:row>
      <xdr:rowOff>124438</xdr:rowOff>
    </xdr:to>
    <xdr:sp macro="" textlink="">
      <xdr:nvSpPr>
        <xdr:cNvPr id="4" name="TextBox 53">
          <a:hlinkClick xmlns:r="http://schemas.openxmlformats.org/officeDocument/2006/relationships" r:id="rId5"/>
          <a:extLst>
            <a:ext uri="{FF2B5EF4-FFF2-40B4-BE49-F238E27FC236}">
              <a16:creationId xmlns:a16="http://schemas.microsoft.com/office/drawing/2014/main" id="{D151191D-9798-453E-A31E-CBDCBAAF178D}"/>
            </a:ext>
          </a:extLst>
        </xdr:cNvPr>
        <xdr:cNvSpPr txBox="1"/>
      </xdr:nvSpPr>
      <xdr:spPr>
        <a:xfrm>
          <a:off x="0" y="3595061"/>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EU regulation</a:t>
          </a:r>
          <a:r>
            <a:rPr lang="en-US" sz="800" b="1" baseline="0">
              <a:solidFill>
                <a:srgbClr val="5F7170"/>
              </a:solidFill>
              <a:latin typeface="Maersk Text" panose="00000500000000000000" pitchFamily="2" charset="0"/>
            </a:rPr>
            <a:t> reporting</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18</xdr:row>
      <xdr:rowOff>184139</xdr:rowOff>
    </xdr:from>
    <xdr:to>
      <xdr:col>0</xdr:col>
      <xdr:colOff>1385743</xdr:colOff>
      <xdr:row>20</xdr:row>
      <xdr:rowOff>68048</xdr:rowOff>
    </xdr:to>
    <xdr:sp macro="" textlink="">
      <xdr:nvSpPr>
        <xdr:cNvPr id="2" name="TextBox 54">
          <a:hlinkClick xmlns:r="http://schemas.openxmlformats.org/officeDocument/2006/relationships" r:id="rId6"/>
          <a:extLst>
            <a:ext uri="{FF2B5EF4-FFF2-40B4-BE49-F238E27FC236}">
              <a16:creationId xmlns:a16="http://schemas.microsoft.com/office/drawing/2014/main" id="{671AD38D-44DD-4336-BEE6-E54DA22022B2}"/>
            </a:ext>
          </a:extLst>
        </xdr:cNvPr>
        <xdr:cNvSpPr txBox="1"/>
      </xdr:nvSpPr>
      <xdr:spPr>
        <a:xfrm>
          <a:off x="0" y="3933237"/>
          <a:ext cx="1385743"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Standards and ESG</a:t>
          </a:r>
          <a:r>
            <a:rPr lang="en-US" sz="800" b="1" baseline="0">
              <a:solidFill>
                <a:srgbClr val="5F7170"/>
              </a:solidFill>
              <a:latin typeface="Maersk Text" panose="00000500000000000000" pitchFamily="2" charset="0"/>
            </a:rPr>
            <a:t> ratings</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4</xdr:row>
      <xdr:rowOff>132508</xdr:rowOff>
    </xdr:from>
    <xdr:to>
      <xdr:col>0</xdr:col>
      <xdr:colOff>1388020</xdr:colOff>
      <xdr:row>4</xdr:row>
      <xdr:rowOff>420508</xdr:rowOff>
    </xdr:to>
    <xdr:sp macro="" textlink="">
      <xdr:nvSpPr>
        <xdr:cNvPr id="25" name="TextBox 55">
          <a:hlinkClick xmlns:r="http://schemas.openxmlformats.org/officeDocument/2006/relationships" r:id="rId7"/>
          <a:extLst>
            <a:ext uri="{FF2B5EF4-FFF2-40B4-BE49-F238E27FC236}">
              <a16:creationId xmlns:a16="http://schemas.microsoft.com/office/drawing/2014/main" id="{8BF3398E-B71A-4387-BB4A-6278E26389D5}"/>
            </a:ext>
          </a:extLst>
        </xdr:cNvPr>
        <xdr:cNvSpPr txBox="1"/>
      </xdr:nvSpPr>
      <xdr:spPr>
        <a:xfrm>
          <a:off x="0" y="854099"/>
          <a:ext cx="1385454"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Home</a:t>
          </a:r>
          <a:endParaRPr lang="en-DK" sz="800" b="1">
            <a:solidFill>
              <a:srgbClr val="5F7170"/>
            </a:solidFill>
            <a:latin typeface="Maersk Text" panose="00000500000000000000" pitchFamily="2" charset="0"/>
          </a:endParaRPr>
        </a:p>
      </xdr:txBody>
    </xdr:sp>
    <xdr:clientData/>
  </xdr:twoCellAnchor>
  <xdr:twoCellAnchor editAs="absolute">
    <xdr:from>
      <xdr:col>0</xdr:col>
      <xdr:colOff>0</xdr:colOff>
      <xdr:row>8</xdr:row>
      <xdr:rowOff>159252</xdr:rowOff>
    </xdr:from>
    <xdr:to>
      <xdr:col>1</xdr:col>
      <xdr:colOff>578</xdr:colOff>
      <xdr:row>10</xdr:row>
      <xdr:rowOff>66830</xdr:rowOff>
    </xdr:to>
    <xdr:sp macro="" textlink="">
      <xdr:nvSpPr>
        <xdr:cNvPr id="26" name="TextBox 56">
          <a:hlinkClick xmlns:r="http://schemas.openxmlformats.org/officeDocument/2006/relationships" r:id="rId8"/>
          <a:extLst>
            <a:ext uri="{FF2B5EF4-FFF2-40B4-BE49-F238E27FC236}">
              <a16:creationId xmlns:a16="http://schemas.microsoft.com/office/drawing/2014/main" id="{F087C8DB-FEB3-4C81-9A05-963A7B9CB13A}"/>
            </a:ext>
          </a:extLst>
        </xdr:cNvPr>
        <xdr:cNvSpPr txBox="1"/>
      </xdr:nvSpPr>
      <xdr:spPr>
        <a:xfrm>
          <a:off x="0" y="1868557"/>
          <a:ext cx="1385455" cy="288000"/>
        </a:xfrm>
        <a:prstGeom prst="rect">
          <a:avLst/>
        </a:pr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chemeClr val="bg1"/>
              </a:solidFill>
              <a:latin typeface="Maersk Text" panose="00000500000000000000" pitchFamily="2" charset="0"/>
            </a:rPr>
            <a:t>Environmental</a:t>
          </a:r>
          <a:r>
            <a:rPr lang="en-US" sz="800" b="1" baseline="0">
              <a:solidFill>
                <a:schemeClr val="bg1"/>
              </a:solidFill>
              <a:latin typeface="Maersk Text" panose="00000500000000000000" pitchFamily="2" charset="0"/>
            </a:rPr>
            <a:t> KPIs</a:t>
          </a:r>
          <a:endParaRPr lang="en-DK" sz="800" b="1">
            <a:solidFill>
              <a:schemeClr val="bg1"/>
            </a:solidFill>
            <a:latin typeface="Maersk Text" panose="00000500000000000000" pitchFamily="2" charset="0"/>
          </a:endParaRPr>
        </a:p>
      </xdr:txBody>
    </xdr:sp>
    <xdr:clientData/>
  </xdr:twoCellAnchor>
  <xdr:twoCellAnchor editAs="absolute">
    <xdr:from>
      <xdr:col>0</xdr:col>
      <xdr:colOff>0</xdr:colOff>
      <xdr:row>20</xdr:row>
      <xdr:rowOff>103624</xdr:rowOff>
    </xdr:from>
    <xdr:to>
      <xdr:col>0</xdr:col>
      <xdr:colOff>1386199</xdr:colOff>
      <xdr:row>20</xdr:row>
      <xdr:rowOff>388449</xdr:rowOff>
    </xdr:to>
    <xdr:sp macro="" textlink="">
      <xdr:nvSpPr>
        <xdr:cNvPr id="27" name="TextBox 57">
          <a:hlinkClick xmlns:r="http://schemas.openxmlformats.org/officeDocument/2006/relationships" r:id="rId9"/>
          <a:extLst>
            <a:ext uri="{FF2B5EF4-FFF2-40B4-BE49-F238E27FC236}">
              <a16:creationId xmlns:a16="http://schemas.microsoft.com/office/drawing/2014/main" id="{7E530E82-31C7-4D43-A6D5-B5624A2A5E41}"/>
            </a:ext>
          </a:extLst>
        </xdr:cNvPr>
        <xdr:cNvSpPr txBox="1"/>
      </xdr:nvSpPr>
      <xdr:spPr>
        <a:xfrm>
          <a:off x="0" y="4253638"/>
          <a:ext cx="1386199"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en-US" sz="800" b="1">
              <a:solidFill>
                <a:srgbClr val="5F7170"/>
              </a:solidFill>
              <a:latin typeface="Maersk Text" panose="00000500000000000000" pitchFamily="2" charset="0"/>
            </a:rPr>
            <a:t>Engage</a:t>
          </a:r>
          <a:endParaRPr lang="en-DK" sz="800" b="1">
            <a:solidFill>
              <a:srgbClr val="5F7170"/>
            </a:solidFill>
            <a:latin typeface="Maersk Text" panose="00000500000000000000" pitchFamily="2" charset="0"/>
          </a:endParaRPr>
        </a:p>
      </xdr:txBody>
    </xdr:sp>
    <xdr:clientData/>
  </xdr:twoCellAnchor>
  <xdr:twoCellAnchor editAs="absolute">
    <xdr:from>
      <xdr:col>0</xdr:col>
      <xdr:colOff>1</xdr:colOff>
      <xdr:row>10</xdr:row>
      <xdr:rowOff>68697</xdr:rowOff>
    </xdr:from>
    <xdr:to>
      <xdr:col>1</xdr:col>
      <xdr:colOff>3175</xdr:colOff>
      <xdr:row>14</xdr:row>
      <xdr:rowOff>26267</xdr:rowOff>
    </xdr:to>
    <xdr:sp macro="" textlink="">
      <xdr:nvSpPr>
        <xdr:cNvPr id="29" name="Rectangle 59">
          <a:extLst>
            <a:ext uri="{FF2B5EF4-FFF2-40B4-BE49-F238E27FC236}">
              <a16:creationId xmlns:a16="http://schemas.microsoft.com/office/drawing/2014/main" id="{27B451DB-1161-4F27-B867-E4A3BAFB4891}"/>
            </a:ext>
          </a:extLst>
        </xdr:cNvPr>
        <xdr:cNvSpPr/>
      </xdr:nvSpPr>
      <xdr:spPr>
        <a:xfrm>
          <a:off x="1" y="2164774"/>
          <a:ext cx="1391226" cy="779318"/>
        </a:xfrm>
        <a:prstGeom prst="rect">
          <a:avLst/>
        </a:prstGeom>
        <a:solidFill>
          <a:srgbClr val="F6F6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twoCellAnchor editAs="absolute">
    <xdr:from>
      <xdr:col>0</xdr:col>
      <xdr:colOff>0</xdr:colOff>
      <xdr:row>10</xdr:row>
      <xdr:rowOff>104040</xdr:rowOff>
    </xdr:from>
    <xdr:to>
      <xdr:col>1</xdr:col>
      <xdr:colOff>578</xdr:colOff>
      <xdr:row>11</xdr:row>
      <xdr:rowOff>177872</xdr:rowOff>
    </xdr:to>
    <xdr:sp macro="" textlink="">
      <xdr:nvSpPr>
        <xdr:cNvPr id="30" name="TextBox 62">
          <a:hlinkClick xmlns:r="http://schemas.openxmlformats.org/officeDocument/2006/relationships" r:id="rId10"/>
          <a:extLst>
            <a:ext uri="{FF2B5EF4-FFF2-40B4-BE49-F238E27FC236}">
              <a16:creationId xmlns:a16="http://schemas.microsoft.com/office/drawing/2014/main" id="{104A6508-7404-4633-8F4F-68ABAA4CB11C}"/>
            </a:ext>
          </a:extLst>
        </xdr:cNvPr>
        <xdr:cNvSpPr txBox="1"/>
      </xdr:nvSpPr>
      <xdr:spPr>
        <a:xfrm>
          <a:off x="0" y="2190592"/>
          <a:ext cx="13854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1">
              <a:solidFill>
                <a:schemeClr val="tx1"/>
              </a:solidFill>
              <a:latin typeface="Maersk Text" panose="00000500000000000000" pitchFamily="2" charset="0"/>
            </a:rPr>
            <a:t>Climate change</a:t>
          </a:r>
          <a:endParaRPr lang="en-DK" sz="800" b="1">
            <a:solidFill>
              <a:schemeClr val="tx1"/>
            </a:solidFill>
            <a:latin typeface="Maersk Text" panose="00000500000000000000" pitchFamily="2" charset="0"/>
          </a:endParaRPr>
        </a:p>
      </xdr:txBody>
    </xdr:sp>
    <xdr:clientData/>
  </xdr:twoCellAnchor>
  <xdr:twoCellAnchor editAs="absolute">
    <xdr:from>
      <xdr:col>0</xdr:col>
      <xdr:colOff>0</xdr:colOff>
      <xdr:row>12</xdr:row>
      <xdr:rowOff>25768</xdr:rowOff>
    </xdr:from>
    <xdr:to>
      <xdr:col>0</xdr:col>
      <xdr:colOff>1386000</xdr:colOff>
      <xdr:row>13</xdr:row>
      <xdr:rowOff>177950</xdr:rowOff>
    </xdr:to>
    <xdr:sp macro="" textlink="">
      <xdr:nvSpPr>
        <xdr:cNvPr id="31" name="TextBox 63">
          <a:hlinkClick xmlns:r="http://schemas.openxmlformats.org/officeDocument/2006/relationships" r:id="rId11"/>
          <a:extLst>
            <a:ext uri="{FF2B5EF4-FFF2-40B4-BE49-F238E27FC236}">
              <a16:creationId xmlns:a16="http://schemas.microsoft.com/office/drawing/2014/main" id="{E8AA5992-AF1D-44EE-A5CA-5073012B5486}"/>
            </a:ext>
          </a:extLst>
        </xdr:cNvPr>
        <xdr:cNvSpPr txBox="1"/>
      </xdr:nvSpPr>
      <xdr:spPr>
        <a:xfrm>
          <a:off x="0" y="2527957"/>
          <a:ext cx="1386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36000" rIns="36000" bIns="36000" rtlCol="0" anchor="ctr"/>
        <a:lstStyle/>
        <a:p>
          <a:pPr algn="l"/>
          <a:r>
            <a:rPr lang="en-US" sz="800" b="0">
              <a:solidFill>
                <a:srgbClr val="5F7170"/>
              </a:solidFill>
              <a:latin typeface="Maersk Text" panose="00000500000000000000" pitchFamily="2" charset="0"/>
            </a:rPr>
            <a:t>Environment and </a:t>
          </a:r>
        </a:p>
        <a:p>
          <a:pPr algn="l"/>
          <a:r>
            <a:rPr lang="en-US" sz="800" b="0">
              <a:solidFill>
                <a:srgbClr val="5F7170"/>
              </a:solidFill>
              <a:latin typeface="Maersk Text" panose="00000500000000000000" pitchFamily="2" charset="0"/>
            </a:rPr>
            <a:t>ecosystems</a:t>
          </a:r>
          <a:endParaRPr lang="en-DK" sz="800" b="0">
            <a:solidFill>
              <a:srgbClr val="5F7170"/>
            </a:solidFill>
            <a:latin typeface="Maersk Text" panose="00000500000000000000" pitchFamily="2" charset="0"/>
          </a:endParaRPr>
        </a:p>
      </xdr:txBody>
    </xdr:sp>
    <xdr:clientData/>
  </xdr:twoCellAnchor>
  <xdr:twoCellAnchor editAs="absolute">
    <xdr:from>
      <xdr:col>2</xdr:col>
      <xdr:colOff>43488</xdr:colOff>
      <xdr:row>23</xdr:row>
      <xdr:rowOff>1389164</xdr:rowOff>
    </xdr:from>
    <xdr:to>
      <xdr:col>7</xdr:col>
      <xdr:colOff>378362</xdr:colOff>
      <xdr:row>26</xdr:row>
      <xdr:rowOff>7748</xdr:rowOff>
    </xdr:to>
    <xdr:pic>
      <xdr:nvPicPr>
        <xdr:cNvPr id="3" name="Picture 2">
          <a:extLst>
            <a:ext uri="{FF2B5EF4-FFF2-40B4-BE49-F238E27FC236}">
              <a16:creationId xmlns:a16="http://schemas.microsoft.com/office/drawing/2014/main" id="{8797C7DA-0108-4B4D-9100-89B0B39CB5C2}"/>
            </a:ext>
          </a:extLst>
        </xdr:cNvPr>
        <xdr:cNvPicPr>
          <a:picLocks noChangeAspect="1"/>
        </xdr:cNvPicPr>
      </xdr:nvPicPr>
      <xdr:blipFill rotWithShape="1">
        <a:blip xmlns:r="http://schemas.openxmlformats.org/officeDocument/2006/relationships" r:embed="rId12"/>
        <a:srcRect b="7346"/>
        <a:stretch/>
      </xdr:blipFill>
      <xdr:spPr>
        <a:xfrm>
          <a:off x="1671686" y="6845402"/>
          <a:ext cx="8792104" cy="4097046"/>
        </a:xfrm>
        <a:prstGeom prst="rect">
          <a:avLst/>
        </a:prstGeom>
      </xdr:spPr>
    </xdr:pic>
    <xdr:clientData/>
  </xdr:twoCellAnchor>
  <xdr:twoCellAnchor editAs="absolute">
    <xdr:from>
      <xdr:col>7</xdr:col>
      <xdr:colOff>348295</xdr:colOff>
      <xdr:row>24</xdr:row>
      <xdr:rowOff>398425</xdr:rowOff>
    </xdr:from>
    <xdr:to>
      <xdr:col>12</xdr:col>
      <xdr:colOff>2692358</xdr:colOff>
      <xdr:row>25</xdr:row>
      <xdr:rowOff>1239704</xdr:rowOff>
    </xdr:to>
    <xdr:pic>
      <xdr:nvPicPr>
        <xdr:cNvPr id="5" name="Picture 4">
          <a:extLst>
            <a:ext uri="{FF2B5EF4-FFF2-40B4-BE49-F238E27FC236}">
              <a16:creationId xmlns:a16="http://schemas.microsoft.com/office/drawing/2014/main" id="{EC22EE56-7DF8-4977-B9A7-9B107E22FDCF}"/>
            </a:ext>
          </a:extLst>
        </xdr:cNvPr>
        <xdr:cNvPicPr>
          <a:picLocks noChangeAspect="1"/>
        </xdr:cNvPicPr>
      </xdr:nvPicPr>
      <xdr:blipFill>
        <a:blip xmlns:r="http://schemas.openxmlformats.org/officeDocument/2006/relationships" r:embed="rId13"/>
        <a:stretch>
          <a:fillRect/>
        </a:stretch>
      </xdr:blipFill>
      <xdr:spPr>
        <a:xfrm>
          <a:off x="10457535" y="7380250"/>
          <a:ext cx="6811289" cy="3594004"/>
        </a:xfrm>
        <a:prstGeom prst="rect">
          <a:avLst/>
        </a:prstGeom>
      </xdr:spPr>
    </xdr:pic>
    <xdr:clientData/>
  </xdr:twoCellAnchor>
  <xdr:twoCellAnchor editAs="absolute">
    <xdr:from>
      <xdr:col>0</xdr:col>
      <xdr:colOff>463691</xdr:colOff>
      <xdr:row>1</xdr:row>
      <xdr:rowOff>64308</xdr:rowOff>
    </xdr:from>
    <xdr:to>
      <xdr:col>0</xdr:col>
      <xdr:colOff>922342</xdr:colOff>
      <xdr:row>4</xdr:row>
      <xdr:rowOff>10912</xdr:rowOff>
    </xdr:to>
    <xdr:pic>
      <xdr:nvPicPr>
        <xdr:cNvPr id="18" name="Picture 3">
          <a:hlinkClick xmlns:r="http://schemas.openxmlformats.org/officeDocument/2006/relationships" r:id="rId7"/>
          <a:extLst>
            <a:ext uri="{FF2B5EF4-FFF2-40B4-BE49-F238E27FC236}">
              <a16:creationId xmlns:a16="http://schemas.microsoft.com/office/drawing/2014/main" id="{06EEA726-3092-4AE4-9F7B-005D0EEF7E7C}"/>
            </a:ext>
          </a:extLst>
        </xdr:cNvPr>
        <xdr:cNvPicPr>
          <a:picLocks/>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772" t="30824" r="69700" b="30279"/>
        <a:stretch/>
      </xdr:blipFill>
      <xdr:spPr>
        <a:xfrm>
          <a:off x="463691" y="243263"/>
          <a:ext cx="458651" cy="489240"/>
        </a:xfrm>
        <a:prstGeom prst="rect">
          <a:avLst/>
        </a:prstGeom>
      </xdr:spPr>
    </xdr:pic>
    <xdr:clientData/>
  </xdr:twoCellAnchor>
  <xdr:twoCellAnchor editAs="absolute">
    <xdr:from>
      <xdr:col>0</xdr:col>
      <xdr:colOff>0</xdr:colOff>
      <xdr:row>0</xdr:row>
      <xdr:rowOff>0</xdr:rowOff>
    </xdr:from>
    <xdr:to>
      <xdr:col>0</xdr:col>
      <xdr:colOff>1386032</xdr:colOff>
      <xdr:row>1</xdr:row>
      <xdr:rowOff>89477</xdr:rowOff>
    </xdr:to>
    <xdr:sp macro="" textlink="">
      <xdr:nvSpPr>
        <xdr:cNvPr id="24" name="Rectangle 2">
          <a:extLst>
            <a:ext uri="{FF2B5EF4-FFF2-40B4-BE49-F238E27FC236}">
              <a16:creationId xmlns:a16="http://schemas.microsoft.com/office/drawing/2014/main" id="{6447245D-72E0-4CE5-8F2B-20C9727D809B}"/>
            </a:ext>
          </a:extLst>
        </xdr:cNvPr>
        <xdr:cNvSpPr/>
      </xdr:nvSpPr>
      <xdr:spPr>
        <a:xfrm>
          <a:off x="0" y="0"/>
          <a:ext cx="1386032" cy="268432"/>
        </a:xfrm>
        <a:prstGeom prst="rect">
          <a:avLst/>
        </a:prstGeom>
        <a:solidFill>
          <a:srgbClr val="05294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K" sz="1100"/>
        </a:p>
      </xdr:txBody>
    </xdr:sp>
    <xdr:clientData/>
  </xdr:twoCellAnchor>
</xdr:wsDr>
</file>

<file path=xl/persons/person.xml><?xml version="1.0" encoding="utf-8"?>
<personList xmlns="http://schemas.microsoft.com/office/spreadsheetml/2018/threadedcomments" xmlns:x="http://schemas.openxmlformats.org/spreadsheetml/2006/main">
  <person displayName="Theresia Molander" id="{3AE387DE-AB81-44D2-AA1F-20338541BEDC}" userId="S::theresia.molander@maersk.com::7f866e6f-61dc-4dd8-a071-0ceabf42a746" providerId="AD"/>
</personList>
</file>

<file path=xl/theme/theme1.xml><?xml version="1.0" encoding="utf-8"?>
<a:theme xmlns:a="http://schemas.openxmlformats.org/drawingml/2006/main" name="Office Theme">
  <a:themeElements>
    <a:clrScheme name="Maersk Group NEW BLUE">
      <a:dk1>
        <a:srgbClr val="000000"/>
      </a:dk1>
      <a:lt1>
        <a:srgbClr val="FFFFFF"/>
      </a:lt1>
      <a:dk2>
        <a:srgbClr val="D62D23"/>
      </a:dk2>
      <a:lt2>
        <a:srgbClr val="FFD21E"/>
      </a:lt2>
      <a:accent1>
        <a:srgbClr val="64B2D4"/>
      </a:accent1>
      <a:accent2>
        <a:srgbClr val="003E5E"/>
      </a:accent2>
      <a:accent3>
        <a:srgbClr val="FF9B1E"/>
      </a:accent3>
      <a:accent4>
        <a:srgbClr val="003E5E"/>
      </a:accent4>
      <a:accent5>
        <a:srgbClr val="92251A"/>
      </a:accent5>
      <a:accent6>
        <a:srgbClr val="A3DCAF"/>
      </a:accent6>
      <a:hlink>
        <a:srgbClr val="0000FF"/>
      </a:hlink>
      <a:folHlink>
        <a:srgbClr val="800080"/>
      </a:folHlink>
    </a:clrScheme>
    <a:fontScheme name="Verdana">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0" dT="2023-09-06T12:09:23.27" personId="{3AE387DE-AB81-44D2-AA1F-20338541BEDC}" id="{2DE5A470-CDB9-431B-93E5-1D83B3182D06}">
    <text>accounting policies?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maersk.com/sustainability/our-priorities/the-environment/ecosystems-and-environment" TargetMode="External"/><Relationship Id="rId2" Type="http://schemas.openxmlformats.org/officeDocument/2006/relationships/hyperlink" Target="https://www.maersk.com/~/media_sc9/maersk/about/files/sustainability/ship-recycling/responsible-ship-recycling-standard-pdf.pdf" TargetMode="External"/><Relationship Id="rId1" Type="http://schemas.openxmlformats.org/officeDocument/2006/relationships/hyperlink" Target="https://www.maersk.com/sustainability/our-approach/policies-and-positions" TargetMode="External"/><Relationship Id="rId6" Type="http://schemas.openxmlformats.org/officeDocument/2006/relationships/drawing" Target="../drawings/drawing10.xml"/><Relationship Id="rId5" Type="http://schemas.openxmlformats.org/officeDocument/2006/relationships/printerSettings" Target="../printerSettings/printerSettings9.bin"/><Relationship Id="rId4" Type="http://schemas.openxmlformats.org/officeDocument/2006/relationships/hyperlink" Target="https://www.maersk.com/sustainability/reports-and-resource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social/human-capital"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aersk.com/about/code-of-conduct" TargetMode="External"/><Relationship Id="rId2" Type="http://schemas.openxmlformats.org/officeDocument/2006/relationships/hyperlink" Target="https://www.maersk.com/sustainability/supplier-code-of-conduct" TargetMode="External"/><Relationship Id="rId1" Type="http://schemas.openxmlformats.org/officeDocument/2006/relationships/hyperlink" Target="https://www.maersk.com/sustainability/our-priorities/social/employee-relations-and-labour-rights" TargetMode="External"/><Relationship Id="rId6" Type="http://schemas.openxmlformats.org/officeDocument/2006/relationships/drawing" Target="../drawings/drawing13.xml"/><Relationship Id="rId5" Type="http://schemas.openxmlformats.org/officeDocument/2006/relationships/printerSettings" Target="../printerSettings/printerSettings12.bin"/><Relationship Id="rId4" Type="http://schemas.openxmlformats.org/officeDocument/2006/relationships/hyperlink" Target="https://www.maersk.com/sustainability/reports-and-resources"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aersk.com/about/code-of-conduct" TargetMode="External"/><Relationship Id="rId7" Type="http://schemas.openxmlformats.org/officeDocument/2006/relationships/drawing" Target="../drawings/drawing14.xml"/><Relationship Id="rId2" Type="http://schemas.openxmlformats.org/officeDocument/2006/relationships/hyperlink" Target="https://www.maersk.com/sustainability/our-priorities/social/diversity-equity-inclusion" TargetMode="External"/><Relationship Id="rId1" Type="http://schemas.openxmlformats.org/officeDocument/2006/relationships/hyperlink" Target="https://www.maersk.com/careers/diversity-equity-and-inclusion/policies" TargetMode="External"/><Relationship Id="rId6" Type="http://schemas.openxmlformats.org/officeDocument/2006/relationships/printerSettings" Target="../printerSettings/printerSettings13.bin"/><Relationship Id="rId5" Type="http://schemas.openxmlformats.org/officeDocument/2006/relationships/hyperlink" Target="https://www.maersk.com/careers/diversity-equity-and-inclusion/policies" TargetMode="External"/><Relationship Id="rId4" Type="http://schemas.openxmlformats.org/officeDocument/2006/relationships/hyperlink" Target="https://www.maersk.com/sustainability/reports-and-resources" TargetMode="External"/></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www.maersk.com/sustainability/our-priorities/social/human-rights" TargetMode="External"/><Relationship Id="rId7" Type="http://schemas.openxmlformats.org/officeDocument/2006/relationships/hyperlink" Target="https://www.maersk.com/sustainability/our-priorities/the-environment/climate-change" TargetMode="External"/><Relationship Id="rId12" Type="http://schemas.microsoft.com/office/2017/10/relationships/threadedComment" Target="../threadedComments/threadedComment1.xml"/><Relationship Id="rId2" Type="http://schemas.openxmlformats.org/officeDocument/2006/relationships/hyperlink" Target="https://www.maersk.com/sustainability/supplier-code-of-conduct" TargetMode="External"/><Relationship Id="rId1" Type="http://schemas.openxmlformats.org/officeDocument/2006/relationships/hyperlink" Target="https://www.maersk.com/sustainability/our-priorities/social/human-rights" TargetMode="External"/><Relationship Id="rId6" Type="http://schemas.openxmlformats.org/officeDocument/2006/relationships/hyperlink" Target="https://www.maersk.com/sustainability/reports-and-resources" TargetMode="External"/><Relationship Id="rId11" Type="http://schemas.openxmlformats.org/officeDocument/2006/relationships/comments" Target="../comments1.xml"/><Relationship Id="rId5" Type="http://schemas.openxmlformats.org/officeDocument/2006/relationships/hyperlink" Target="https://www.maersk.com/sustainability/reports-and-resources" TargetMode="External"/><Relationship Id="rId10" Type="http://schemas.openxmlformats.org/officeDocument/2006/relationships/vmlDrawing" Target="../drawings/vmlDrawing1.vml"/><Relationship Id="rId4" Type="http://schemas.openxmlformats.org/officeDocument/2006/relationships/hyperlink" Target="https://www.maersk.com/about/code-of-conduct" TargetMode="External"/><Relationship Id="rId9"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aersk.com/sustainability/reports-and-resources" TargetMode="External"/><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social/safety-and-security" TargetMode="External"/><Relationship Id="rId5" Type="http://schemas.openxmlformats.org/officeDocument/2006/relationships/drawing" Target="../drawings/drawing16.xm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s://investor.maersk.com/corporate-governance" TargetMode="External"/><Relationship Id="rId2" Type="http://schemas.openxmlformats.org/officeDocument/2006/relationships/hyperlink" Target="https://investor.maersk.com/financial-reports?field_nir_event_start_date_value_3=2021" TargetMode="External"/><Relationship Id="rId1" Type="http://schemas.openxmlformats.org/officeDocument/2006/relationships/hyperlink" Target="https://www.maersk.com/sustainability/reports-and-resources" TargetMode="External"/><Relationship Id="rId6" Type="http://schemas.openxmlformats.org/officeDocument/2006/relationships/drawing" Target="../drawings/drawing18.xml"/><Relationship Id="rId5" Type="http://schemas.openxmlformats.org/officeDocument/2006/relationships/printerSettings" Target="../printerSettings/printerSettings17.bin"/><Relationship Id="rId4" Type="http://schemas.openxmlformats.org/officeDocument/2006/relationships/hyperlink" Target="https://www.maersk.com/about/executive-board"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aersk.com/about/code-of-conduct" TargetMode="External"/><Relationship Id="rId2" Type="http://schemas.openxmlformats.org/officeDocument/2006/relationships/hyperlink" Target="https://www.maersk.com/sustainability/supplier-code-of-conduct" TargetMode="External"/><Relationship Id="rId1" Type="http://schemas.openxmlformats.org/officeDocument/2006/relationships/hyperlink" Target="https://www.maersk.com/sustainability/our-priorities/governance/business-ethics" TargetMode="External"/><Relationship Id="rId6" Type="http://schemas.openxmlformats.org/officeDocument/2006/relationships/drawing" Target="../drawings/drawing19.xml"/><Relationship Id="rId5" Type="http://schemas.openxmlformats.org/officeDocument/2006/relationships/printerSettings" Target="../printerSettings/printerSettings18.bin"/><Relationship Id="rId4" Type="http://schemas.openxmlformats.org/officeDocument/2006/relationships/hyperlink" Target="https://www.maersk.com/sustainability/reports-and-resourc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aersk.com/sustainability/reports-and-resources"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maersk.com/sustainability/supplier-code-of-conduct" TargetMode="External"/><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governance/sustainable-procurement" TargetMode="External"/><Relationship Id="rId6" Type="http://schemas.openxmlformats.org/officeDocument/2006/relationships/drawing" Target="../drawings/drawing20.xml"/><Relationship Id="rId5" Type="http://schemas.openxmlformats.org/officeDocument/2006/relationships/printerSettings" Target="../printerSettings/printerSettings19.bin"/><Relationship Id="rId4" Type="http://schemas.openxmlformats.org/officeDocument/2006/relationships/hyperlink" Target="https://www.maersk.com/about/code-of-conduct"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investor.maersk.com/financial-reports?field_nir_event_start_date_value_3=2021" TargetMode="External"/><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governance/responsible-tax" TargetMode="External"/><Relationship Id="rId6" Type="http://schemas.openxmlformats.org/officeDocument/2006/relationships/drawing" Target="../drawings/drawing21.xml"/><Relationship Id="rId5" Type="http://schemas.openxmlformats.org/officeDocument/2006/relationships/printerSettings" Target="../printerSettings/printerSettings20.bin"/><Relationship Id="rId4" Type="http://schemas.openxmlformats.org/officeDocument/2006/relationships/hyperlink" Target="https://investor.maersk.com/financial-reports?field_nir_event_start_date_value_3=2021"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governance/corporate-citizenship"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governance/data-ethics"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https://www.maersk.com/sustainability/reports-and-resources"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https://www.maersk.com/sustainability/reports-and-resources"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7.bin"/><Relationship Id="rId1" Type="http://schemas.openxmlformats.org/officeDocument/2006/relationships/hyperlink" Target="https://www.maersk.com/sustainability/reports-and-resources"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hyperlink" Target="https://investor.maersk.com/financials/financial-reports" TargetMode="External"/><Relationship Id="rId2" Type="http://schemas.openxmlformats.org/officeDocument/2006/relationships/hyperlink" Target="https://www.cdp.net/en/search" TargetMode="External"/><Relationship Id="rId1" Type="http://schemas.openxmlformats.org/officeDocument/2006/relationships/hyperlink" Target="https://www.maersk.com/sustainability/reports-and-resources" TargetMode="External"/><Relationship Id="rId5" Type="http://schemas.openxmlformats.org/officeDocument/2006/relationships/drawing" Target="../drawings/drawing31.xml"/><Relationship Id="rId4"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sasb.org/standards/download/" TargetMode="External"/><Relationship Id="rId1" Type="http://schemas.openxmlformats.org/officeDocument/2006/relationships/hyperlink" Target="https://www.maersk.com/sustainability/reports-and-resources"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8" Type="http://schemas.openxmlformats.org/officeDocument/2006/relationships/drawing" Target="../drawings/drawing33.xml"/><Relationship Id="rId3" Type="http://schemas.openxmlformats.org/officeDocument/2006/relationships/hyperlink" Target="https://www.msci.com/our-solutions/esg-investing/esg-ratings/esg-ratings-key-issue-framework" TargetMode="External"/><Relationship Id="rId7" Type="http://schemas.openxmlformats.org/officeDocument/2006/relationships/printerSettings" Target="../printerSettings/printerSettings32.bin"/><Relationship Id="rId2" Type="http://schemas.openxmlformats.org/officeDocument/2006/relationships/hyperlink" Target="https://ecovadis.com/" TargetMode="External"/><Relationship Id="rId1" Type="http://schemas.openxmlformats.org/officeDocument/2006/relationships/hyperlink" Target="https://www.cdp.net/en/search" TargetMode="External"/><Relationship Id="rId6" Type="http://schemas.openxmlformats.org/officeDocument/2006/relationships/hyperlink" Target="https://www.climateaction100.org/net-zero-company-benchmark/" TargetMode="External"/><Relationship Id="rId5" Type="http://schemas.openxmlformats.org/officeDocument/2006/relationships/hyperlink" Target="https://www.sustainalytics.com/esg-rating/a-p-m-ller-m-rsk-a-s/1008753664" TargetMode="External"/><Relationship Id="rId4" Type="http://schemas.openxmlformats.org/officeDocument/2006/relationships/hyperlink" Target="https://www.spglobal.com/esg/solutions/indices"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investor.maersk.com/" TargetMode="External"/><Relationship Id="rId7" Type="http://schemas.openxmlformats.org/officeDocument/2006/relationships/drawing" Target="../drawings/drawing34.xml"/><Relationship Id="rId2" Type="http://schemas.openxmlformats.org/officeDocument/2006/relationships/hyperlink" Target="Press" TargetMode="External"/><Relationship Id="rId1" Type="http://schemas.openxmlformats.org/officeDocument/2006/relationships/hyperlink" Target="https://www.maersk.com/" TargetMode="External"/><Relationship Id="rId6" Type="http://schemas.openxmlformats.org/officeDocument/2006/relationships/printerSettings" Target="../printerSettings/printerSettings33.bin"/><Relationship Id="rId5" Type="http://schemas.openxmlformats.org/officeDocument/2006/relationships/hyperlink" Target="mailto:sustainability@maersk.com?subject=Engagement:%20ESG%20Factbook" TargetMode="External"/><Relationship Id="rId4" Type="http://schemas.openxmlformats.org/officeDocument/2006/relationships/hyperlink" Target="https://www.maersk.com/sustainability"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unglobalcompact.org/what-is-gc/participants/44-A-P-Moller-Maersk"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aersk.com/about/core-values" TargetMode="External"/><Relationship Id="rId2" Type="http://schemas.openxmlformats.org/officeDocument/2006/relationships/hyperlink" Target="https://www.maersk.com/sustainability/supplier-code-of-conduct" TargetMode="External"/><Relationship Id="rId1" Type="http://schemas.openxmlformats.org/officeDocument/2006/relationships/hyperlink" Target="https://www.maersk.com/about/code-of-conduct"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www.maersk.com/sustainability/our-approach/policies-and-positions" TargetMode="External"/><Relationship Id="rId7" Type="http://schemas.openxmlformats.org/officeDocument/2006/relationships/printerSettings" Target="../printerSettings/printerSettings8.bin"/><Relationship Id="rId2" Type="http://schemas.openxmlformats.org/officeDocument/2006/relationships/hyperlink" Target="https://www.maersk.com/sustainability/reports-and-resources" TargetMode="External"/><Relationship Id="rId1" Type="http://schemas.openxmlformats.org/officeDocument/2006/relationships/hyperlink" Target="https://www.maersk.com/sustainability/our-priorities/the-environment/climate-change" TargetMode="External"/><Relationship Id="rId6" Type="http://schemas.openxmlformats.org/officeDocument/2006/relationships/hyperlink" Target="https://www.maersk.com/sustainability/reports-and-resources" TargetMode="External"/><Relationship Id="rId5" Type="http://schemas.openxmlformats.org/officeDocument/2006/relationships/hyperlink" Target="https://www.cdp.net/en/search" TargetMode="External"/><Relationship Id="rId4" Type="http://schemas.openxmlformats.org/officeDocument/2006/relationships/hyperlink" Target="https://investor.maersk.com/green-fin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341F-86FF-4DAD-887D-D329D67DCAAD}">
  <sheetPr codeName="Sheet16"/>
  <dimension ref="O2:O17"/>
  <sheetViews>
    <sheetView showGridLines="0" tabSelected="1" zoomScaleNormal="100" workbookViewId="0"/>
  </sheetViews>
  <sheetFormatPr defaultRowHeight="13.5"/>
  <cols>
    <col min="1" max="1" width="2.5" customWidth="1"/>
    <col min="15" max="15" width="31.5" customWidth="1"/>
  </cols>
  <sheetData>
    <row r="2" spans="15:15">
      <c r="O2" s="174"/>
    </row>
    <row r="4" spans="15:15" ht="9" customHeight="1"/>
    <row r="17" ht="6.75" customHeight="1"/>
  </sheetData>
  <sheetProtection algorithmName="SHA-512" hashValue="6jQV53OJD/hYQo5zSGABIFT0SGVK8UoUoAqOnBz9TFsByPcRZMhsgB68kFsLVID1ocQUDb3PaZ5Tjt0CRqKzjQ==" saltValue="QSM4dbbSaH3Tb/B3vX22dA==" spinCount="100000" sheet="1" objects="1" scenarios="1"/>
  <pageMargins left="0.7" right="0.7" top="0.75" bottom="0.75" header="0.3" footer="0.3"/>
  <pageSetup paperSize="9" orientation="portrait" r:id="rId1"/>
  <headerFooter>
    <oddFooter>&amp;L&amp;1#&amp;"Calibri"&amp;10&amp;K000000Classification: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A389-3D5A-46F8-851F-AEF4C56AA5AD}">
  <sheetPr codeName="Sheet5"/>
  <dimension ref="A2:P59"/>
  <sheetViews>
    <sheetView showGridLines="0" zoomScale="110" zoomScaleNormal="110" workbookViewId="0"/>
  </sheetViews>
  <sheetFormatPr defaultColWidth="9.0703125" defaultRowHeight="13.5"/>
  <cols>
    <col min="1" max="1" width="15.640625" style="496" customWidth="1"/>
    <col min="2" max="3" width="1.7109375" style="41" customWidth="1"/>
    <col min="4" max="4" width="35.7109375" style="41" customWidth="1"/>
    <col min="5" max="5" width="10.7109375" style="42" customWidth="1"/>
    <col min="6" max="6" width="15.7109375" style="42" customWidth="1"/>
    <col min="7" max="12" width="10.7109375" style="41" customWidth="1"/>
    <col min="13" max="13" width="5.7109375" style="153" customWidth="1"/>
    <col min="14" max="14" width="80.7109375" style="41" customWidth="1"/>
    <col min="15" max="16384" width="9.0703125" style="41"/>
  </cols>
  <sheetData>
    <row r="2" spans="4:14">
      <c r="D2" s="44"/>
    </row>
    <row r="3" spans="4:14" ht="23.5">
      <c r="D3" s="164" t="s">
        <v>247</v>
      </c>
      <c r="E3" s="69"/>
      <c r="F3" s="69"/>
      <c r="G3" s="43"/>
      <c r="H3" s="43"/>
      <c r="I3" s="43"/>
      <c r="J3" s="43"/>
      <c r="K3" s="43"/>
      <c r="L3" s="43"/>
      <c r="N3" s="44"/>
    </row>
    <row r="4" spans="4:14" ht="5.15" customHeight="1"/>
    <row r="5" spans="4:14" ht="41.65" customHeight="1">
      <c r="D5" s="1592" t="s">
        <v>248</v>
      </c>
      <c r="E5" s="1593"/>
      <c r="F5" s="1593"/>
      <c r="G5" s="1593"/>
      <c r="H5" s="1593"/>
      <c r="I5" s="1593"/>
      <c r="J5" s="1593"/>
      <c r="K5" s="1593"/>
      <c r="L5" s="1593"/>
      <c r="N5" s="45"/>
    </row>
    <row r="6" spans="4:14" ht="5.15" customHeight="1">
      <c r="D6" s="40"/>
      <c r="E6" s="37"/>
      <c r="F6" s="37"/>
      <c r="G6" s="40"/>
      <c r="H6" s="40"/>
      <c r="I6" s="40"/>
      <c r="J6" s="40"/>
      <c r="K6" s="40"/>
      <c r="L6" s="40"/>
    </row>
    <row r="7" spans="4:14" ht="42" customHeight="1">
      <c r="D7" s="1592" t="s">
        <v>249</v>
      </c>
      <c r="E7" s="1593"/>
      <c r="F7" s="1593"/>
      <c r="G7" s="1593"/>
      <c r="H7" s="1593"/>
      <c r="I7" s="1593"/>
      <c r="J7" s="1593"/>
      <c r="K7" s="1593"/>
      <c r="L7" s="1593"/>
    </row>
    <row r="8" spans="4:14" ht="5.15" customHeight="1">
      <c r="D8" s="40"/>
      <c r="E8" s="37"/>
      <c r="F8" s="37"/>
      <c r="G8" s="40"/>
      <c r="H8" s="40"/>
      <c r="I8" s="40"/>
      <c r="J8" s="40"/>
      <c r="K8" s="40"/>
      <c r="L8" s="40"/>
    </row>
    <row r="9" spans="4:14" ht="14">
      <c r="D9" s="1594" t="s">
        <v>857</v>
      </c>
      <c r="E9" s="1593"/>
      <c r="F9" s="1593"/>
      <c r="G9" s="1593"/>
      <c r="H9" s="1593"/>
      <c r="I9" s="1593"/>
      <c r="J9" s="1593"/>
      <c r="K9" s="1593"/>
      <c r="L9" s="1593"/>
    </row>
    <row r="10" spans="4:14" ht="16.5">
      <c r="D10" s="659" t="s">
        <v>250</v>
      </c>
      <c r="E10" s="83"/>
      <c r="F10" s="37"/>
      <c r="G10" s="40"/>
      <c r="H10" s="40"/>
      <c r="I10" s="40"/>
      <c r="J10" s="40"/>
      <c r="K10" s="40"/>
      <c r="L10" s="40"/>
    </row>
    <row r="11" spans="4:14" ht="16.5">
      <c r="D11" s="659" t="s">
        <v>251</v>
      </c>
      <c r="E11" s="659"/>
      <c r="F11" s="37"/>
      <c r="G11" s="296"/>
      <c r="H11" s="40"/>
      <c r="I11" s="40"/>
      <c r="J11" s="40"/>
      <c r="K11" s="40"/>
      <c r="L11" s="40"/>
    </row>
    <row r="12" spans="4:14" ht="14">
      <c r="D12" s="80" t="s">
        <v>252</v>
      </c>
      <c r="E12" s="123"/>
      <c r="G12" s="239"/>
    </row>
    <row r="13" spans="4:14" ht="14">
      <c r="D13" s="80" t="s">
        <v>253</v>
      </c>
      <c r="E13" s="123"/>
    </row>
    <row r="14" spans="4:14" ht="18" customHeight="1">
      <c r="D14" s="80"/>
      <c r="E14" s="123"/>
      <c r="N14" s="641"/>
    </row>
    <row r="15" spans="4:14" ht="16.5">
      <c r="D15" s="47" t="s">
        <v>150</v>
      </c>
      <c r="E15" s="70"/>
      <c r="F15" s="70"/>
      <c r="G15" s="48"/>
      <c r="H15" s="48"/>
      <c r="I15" s="48"/>
      <c r="J15" s="48"/>
      <c r="K15" s="48"/>
      <c r="L15" s="48"/>
      <c r="N15" s="47" t="s">
        <v>151</v>
      </c>
    </row>
    <row r="17" spans="4:15" ht="16.5">
      <c r="D17" s="49" t="s">
        <v>21</v>
      </c>
      <c r="E17" s="37"/>
      <c r="F17" s="37"/>
      <c r="G17" s="62"/>
      <c r="H17" s="62"/>
      <c r="I17" s="62"/>
    </row>
    <row r="18" spans="4:15" ht="5.15" customHeight="1">
      <c r="D18" s="40"/>
      <c r="E18" s="37"/>
      <c r="F18" s="37"/>
    </row>
    <row r="19" spans="4:15" ht="28">
      <c r="D19" s="32" t="s">
        <v>152</v>
      </c>
      <c r="E19" s="36" t="s">
        <v>153</v>
      </c>
      <c r="F19" s="36" t="s">
        <v>154</v>
      </c>
      <c r="G19" s="32">
        <v>2023</v>
      </c>
      <c r="H19" s="78" t="s">
        <v>155</v>
      </c>
      <c r="I19" s="32">
        <v>2022</v>
      </c>
      <c r="J19" s="32">
        <v>2021</v>
      </c>
      <c r="K19" s="32">
        <v>2020</v>
      </c>
      <c r="L19" s="311">
        <v>2019</v>
      </c>
      <c r="N19" s="32"/>
    </row>
    <row r="20" spans="4:15" ht="14">
      <c r="D20" s="71" t="s">
        <v>254</v>
      </c>
      <c r="E20" s="20" t="s">
        <v>255</v>
      </c>
      <c r="F20" s="20"/>
      <c r="G20" s="1007">
        <v>90</v>
      </c>
      <c r="H20" s="588">
        <f>(G20-I20)/I20</f>
        <v>-0.1</v>
      </c>
      <c r="I20" s="408">
        <v>100</v>
      </c>
      <c r="J20" s="1008">
        <v>107</v>
      </c>
      <c r="K20" s="1008">
        <v>102</v>
      </c>
      <c r="L20" s="1485">
        <v>569</v>
      </c>
      <c r="N20" s="1598" t="s">
        <v>256</v>
      </c>
    </row>
    <row r="21" spans="4:15" ht="14">
      <c r="D21" s="50" t="s">
        <v>257</v>
      </c>
      <c r="E21" s="21" t="s">
        <v>255</v>
      </c>
      <c r="F21" s="21"/>
      <c r="G21" s="961">
        <v>672</v>
      </c>
      <c r="H21" s="585">
        <f>(G21-I21)/I21</f>
        <v>9.9836333878887074E-2</v>
      </c>
      <c r="I21" s="409">
        <v>611</v>
      </c>
      <c r="J21" s="1009">
        <v>887</v>
      </c>
      <c r="K21" s="1009">
        <v>825</v>
      </c>
      <c r="L21" s="1486">
        <v>888</v>
      </c>
      <c r="N21" s="1599"/>
    </row>
    <row r="22" spans="4:15" ht="20.5" customHeight="1">
      <c r="D22" s="50" t="s">
        <v>258</v>
      </c>
      <c r="E22" s="21" t="s">
        <v>255</v>
      </c>
      <c r="F22" s="21"/>
      <c r="G22" s="1055">
        <v>15.54</v>
      </c>
      <c r="H22" s="585">
        <f>(G22-I22)/I22</f>
        <v>-0.42888643880926136</v>
      </c>
      <c r="I22" s="506">
        <v>27.21</v>
      </c>
      <c r="J22" s="1094" t="s">
        <v>158</v>
      </c>
      <c r="K22" s="1094" t="s">
        <v>158</v>
      </c>
      <c r="L22" s="1487" t="s">
        <v>158</v>
      </c>
      <c r="N22" s="1599"/>
    </row>
    <row r="23" spans="4:15" ht="16.5" customHeight="1">
      <c r="D23" s="50" t="s">
        <v>259</v>
      </c>
      <c r="E23" s="21" t="s">
        <v>255</v>
      </c>
      <c r="F23" s="21"/>
      <c r="G23" s="1055">
        <v>77.069999999999993</v>
      </c>
      <c r="H23" s="585">
        <f t="shared" ref="H23:H26" si="0">(G23-I23)/I23</f>
        <v>0.39115523465703961</v>
      </c>
      <c r="I23" s="506">
        <v>55.4</v>
      </c>
      <c r="J23" s="1094" t="s">
        <v>158</v>
      </c>
      <c r="K23" s="1094" t="s">
        <v>158</v>
      </c>
      <c r="L23" s="1487" t="s">
        <v>158</v>
      </c>
      <c r="N23" s="1599"/>
    </row>
    <row r="24" spans="4:15" ht="14">
      <c r="D24" s="50" t="s">
        <v>260</v>
      </c>
      <c r="E24" s="21" t="s">
        <v>255</v>
      </c>
      <c r="F24" s="21"/>
      <c r="G24" s="1055">
        <v>49.01</v>
      </c>
      <c r="H24" s="585">
        <f t="shared" si="0"/>
        <v>-3.9019607843137294E-2</v>
      </c>
      <c r="I24" s="506">
        <v>51</v>
      </c>
      <c r="J24" s="1094" t="s">
        <v>158</v>
      </c>
      <c r="K24" s="1094" t="s">
        <v>158</v>
      </c>
      <c r="L24" s="1487" t="s">
        <v>158</v>
      </c>
      <c r="N24" s="1599"/>
      <c r="O24" s="239"/>
    </row>
    <row r="25" spans="4:15" ht="14">
      <c r="D25" s="50" t="s">
        <v>261</v>
      </c>
      <c r="E25" s="21" t="s">
        <v>255</v>
      </c>
      <c r="F25" s="21"/>
      <c r="G25" s="1055">
        <v>37.96</v>
      </c>
      <c r="H25" s="585">
        <f t="shared" si="0"/>
        <v>-0.11720930232558137</v>
      </c>
      <c r="I25" s="506">
        <v>43</v>
      </c>
      <c r="J25" s="1094" t="s">
        <v>158</v>
      </c>
      <c r="K25" s="1094" t="s">
        <v>158</v>
      </c>
      <c r="L25" s="1487" t="s">
        <v>158</v>
      </c>
      <c r="N25" s="1599"/>
    </row>
    <row r="26" spans="4:15" ht="14">
      <c r="D26" s="696" t="s">
        <v>262</v>
      </c>
      <c r="E26" s="437" t="s">
        <v>255</v>
      </c>
      <c r="F26" s="437"/>
      <c r="G26" s="1056">
        <v>3.05</v>
      </c>
      <c r="H26" s="1057">
        <f t="shared" si="0"/>
        <v>1.6666666666666607E-2</v>
      </c>
      <c r="I26" s="1054">
        <v>3</v>
      </c>
      <c r="J26" s="1095" t="s">
        <v>158</v>
      </c>
      <c r="K26" s="1096" t="s">
        <v>158</v>
      </c>
      <c r="L26" s="1488" t="s">
        <v>158</v>
      </c>
      <c r="N26" s="1600"/>
    </row>
    <row r="27" spans="4:15">
      <c r="F27" s="255"/>
      <c r="G27" s="297"/>
    </row>
    <row r="28" spans="4:15" ht="16.5">
      <c r="D28" s="49" t="s">
        <v>22</v>
      </c>
      <c r="E28" s="37"/>
      <c r="F28" s="37"/>
      <c r="G28" s="399"/>
      <c r="J28" s="251"/>
      <c r="K28" s="251"/>
    </row>
    <row r="29" spans="4:15" ht="5.15" customHeight="1">
      <c r="D29" s="40"/>
      <c r="E29" s="37"/>
      <c r="F29" s="37"/>
    </row>
    <row r="30" spans="4:15" ht="28">
      <c r="D30" s="32" t="s">
        <v>152</v>
      </c>
      <c r="E30" s="36" t="s">
        <v>153</v>
      </c>
      <c r="F30" s="36" t="s">
        <v>154</v>
      </c>
      <c r="G30" s="32">
        <v>2023</v>
      </c>
      <c r="H30" s="78" t="s">
        <v>155</v>
      </c>
      <c r="I30" s="32">
        <v>2022</v>
      </c>
      <c r="J30" s="32">
        <v>2021</v>
      </c>
      <c r="K30" s="32">
        <v>2020</v>
      </c>
      <c r="L30" s="311">
        <v>2019</v>
      </c>
      <c r="M30" s="1497"/>
      <c r="N30" s="32"/>
    </row>
    <row r="31" spans="4:15" ht="14">
      <c r="D31" s="71" t="s">
        <v>263</v>
      </c>
      <c r="E31" s="20" t="s">
        <v>255</v>
      </c>
      <c r="F31" s="20"/>
      <c r="G31" s="927">
        <v>533</v>
      </c>
      <c r="H31" s="589">
        <f t="shared" ref="H31:H34" si="1">(G31-I31)/I31</f>
        <v>-3.6166365280289332E-2</v>
      </c>
      <c r="I31" s="411">
        <v>553</v>
      </c>
      <c r="J31" s="373">
        <v>357</v>
      </c>
      <c r="K31" s="373">
        <v>289</v>
      </c>
      <c r="L31" s="1490">
        <v>299</v>
      </c>
      <c r="N31" s="1595" t="s">
        <v>264</v>
      </c>
    </row>
    <row r="32" spans="4:15" ht="14">
      <c r="D32" s="54" t="s">
        <v>265</v>
      </c>
      <c r="E32" s="30" t="s">
        <v>255</v>
      </c>
      <c r="F32" s="30"/>
      <c r="G32" s="1027">
        <v>218</v>
      </c>
      <c r="H32" s="590">
        <f t="shared" si="1"/>
        <v>-4.8034934497816595E-2</v>
      </c>
      <c r="I32" s="1026">
        <v>229</v>
      </c>
      <c r="J32" s="1048">
        <v>215.58</v>
      </c>
      <c r="K32" s="1048">
        <v>187.9</v>
      </c>
      <c r="L32" s="1491">
        <v>187.20718537137901</v>
      </c>
      <c r="M32" s="1489"/>
      <c r="N32" s="1596"/>
    </row>
    <row r="33" spans="3:16" ht="14">
      <c r="D33" s="54" t="s">
        <v>266</v>
      </c>
      <c r="E33" s="30" t="s">
        <v>255</v>
      </c>
      <c r="F33" s="30"/>
      <c r="G33" s="1027">
        <v>315</v>
      </c>
      <c r="H33" s="590">
        <f t="shared" si="1"/>
        <v>-2.7777777777777776E-2</v>
      </c>
      <c r="I33" s="1026">
        <v>324</v>
      </c>
      <c r="J33" s="1048">
        <v>141.66999999999999</v>
      </c>
      <c r="K33" s="1048">
        <v>100.73</v>
      </c>
      <c r="L33" s="1491">
        <v>111.53190526310701</v>
      </c>
      <c r="M33" s="1489"/>
      <c r="N33" s="1597"/>
    </row>
    <row r="34" spans="3:16" ht="14">
      <c r="D34" s="143" t="s">
        <v>267</v>
      </c>
      <c r="E34" s="22" t="s">
        <v>268</v>
      </c>
      <c r="F34" s="22"/>
      <c r="G34" s="1010">
        <v>2957</v>
      </c>
      <c r="H34" s="591">
        <f t="shared" si="1"/>
        <v>0.18091054313099042</v>
      </c>
      <c r="I34" s="412">
        <v>2504</v>
      </c>
      <c r="J34" s="1049">
        <v>2156</v>
      </c>
      <c r="K34" s="1049">
        <v>1754</v>
      </c>
      <c r="L34" s="1492">
        <v>1696</v>
      </c>
      <c r="N34" s="642" t="s">
        <v>269</v>
      </c>
    </row>
    <row r="35" spans="3:16" ht="12" customHeight="1">
      <c r="D35" s="1099" t="s">
        <v>270</v>
      </c>
      <c r="E35" s="1100" t="s">
        <v>162</v>
      </c>
      <c r="F35" s="1100"/>
      <c r="G35" s="1101">
        <v>6</v>
      </c>
      <c r="H35" s="1102" t="str">
        <f>G35-I35&amp; "%-points"</f>
        <v>-1%-points</v>
      </c>
      <c r="I35" s="1103">
        <v>7</v>
      </c>
      <c r="J35" s="1078" t="s">
        <v>158</v>
      </c>
      <c r="K35" s="1078" t="s">
        <v>158</v>
      </c>
      <c r="L35" s="1475" t="s">
        <v>158</v>
      </c>
      <c r="M35" s="1086"/>
      <c r="N35" s="1601" t="s">
        <v>271</v>
      </c>
    </row>
    <row r="36" spans="3:16" ht="14.25" customHeight="1">
      <c r="D36" s="1104" t="s">
        <v>272</v>
      </c>
      <c r="E36" s="1105" t="s">
        <v>162</v>
      </c>
      <c r="F36" s="1106"/>
      <c r="G36" s="1107">
        <v>41</v>
      </c>
      <c r="H36" s="1102" t="str">
        <f t="shared" ref="H36:H40" si="2">G36-I36&amp; "%-points"</f>
        <v>2%-points</v>
      </c>
      <c r="I36" s="1108">
        <v>39</v>
      </c>
      <c r="J36" s="1091" t="s">
        <v>158</v>
      </c>
      <c r="K36" s="1090" t="s">
        <v>158</v>
      </c>
      <c r="L36" s="1493" t="s">
        <v>158</v>
      </c>
      <c r="M36" s="1087"/>
      <c r="N36" s="1602"/>
      <c r="P36" s="239"/>
    </row>
    <row r="37" spans="3:16" ht="14.25" customHeight="1">
      <c r="D37" s="1104" t="s">
        <v>273</v>
      </c>
      <c r="E37" s="1105" t="s">
        <v>162</v>
      </c>
      <c r="F37" s="1109"/>
      <c r="G37" s="1110">
        <v>4</v>
      </c>
      <c r="H37" s="1102" t="str">
        <f t="shared" si="2"/>
        <v>1%-points</v>
      </c>
      <c r="I37" s="1111">
        <v>3</v>
      </c>
      <c r="J37" s="1091" t="s">
        <v>158</v>
      </c>
      <c r="K37" s="1090" t="s">
        <v>158</v>
      </c>
      <c r="L37" s="1493" t="s">
        <v>158</v>
      </c>
      <c r="M37" s="1087"/>
      <c r="N37" s="1602"/>
      <c r="P37" s="239"/>
    </row>
    <row r="38" spans="3:16" ht="13.5" customHeight="1">
      <c r="D38" s="1104" t="s">
        <v>274</v>
      </c>
      <c r="E38" s="1105" t="s">
        <v>162</v>
      </c>
      <c r="F38" s="1109"/>
      <c r="G38" s="1110">
        <v>17</v>
      </c>
      <c r="H38" s="1102" t="str">
        <f t="shared" si="2"/>
        <v>2%-points</v>
      </c>
      <c r="I38" s="1111">
        <v>15</v>
      </c>
      <c r="J38" s="1093" t="s">
        <v>158</v>
      </c>
      <c r="K38" s="1093" t="s">
        <v>158</v>
      </c>
      <c r="L38" s="1494" t="s">
        <v>158</v>
      </c>
      <c r="M38" s="1087"/>
      <c r="N38" s="1602"/>
      <c r="P38" s="239"/>
    </row>
    <row r="39" spans="3:16" ht="11.25" customHeight="1">
      <c r="D39" s="1104" t="s">
        <v>275</v>
      </c>
      <c r="E39" s="1106" t="s">
        <v>162</v>
      </c>
      <c r="F39" s="1112"/>
      <c r="G39" s="1107">
        <v>11</v>
      </c>
      <c r="H39" s="1102" t="str">
        <f t="shared" si="2"/>
        <v>0%-points</v>
      </c>
      <c r="I39" s="1108">
        <v>11</v>
      </c>
      <c r="J39" s="1091" t="s">
        <v>158</v>
      </c>
      <c r="K39" s="1091" t="s">
        <v>158</v>
      </c>
      <c r="L39" s="1495" t="s">
        <v>158</v>
      </c>
      <c r="M39" s="1087"/>
      <c r="N39" s="1602"/>
      <c r="P39" s="239"/>
    </row>
    <row r="40" spans="3:16" ht="14">
      <c r="D40" s="1113" t="s">
        <v>276</v>
      </c>
      <c r="E40" s="1114" t="s">
        <v>162</v>
      </c>
      <c r="F40" s="1114"/>
      <c r="G40" s="1115">
        <v>22</v>
      </c>
      <c r="H40" s="1116" t="str">
        <f t="shared" si="2"/>
        <v>-3%-points</v>
      </c>
      <c r="I40" s="1117">
        <v>25</v>
      </c>
      <c r="J40" s="1088" t="s">
        <v>158</v>
      </c>
      <c r="K40" s="1089" t="s">
        <v>158</v>
      </c>
      <c r="L40" s="1496" t="s">
        <v>158</v>
      </c>
      <c r="M40" s="1087"/>
      <c r="N40" s="1603"/>
      <c r="P40" s="239"/>
    </row>
    <row r="41" spans="3:16">
      <c r="G41" s="382"/>
      <c r="H41" s="382"/>
      <c r="I41" s="382"/>
      <c r="J41" s="382"/>
      <c r="K41" s="382"/>
      <c r="L41" s="382"/>
      <c r="M41" s="254"/>
    </row>
    <row r="42" spans="3:16" ht="21" customHeight="1">
      <c r="D42" s="49" t="s">
        <v>23</v>
      </c>
      <c r="E42" s="37"/>
      <c r="F42" s="37"/>
      <c r="G42" s="322"/>
    </row>
    <row r="43" spans="3:16" ht="1.5" customHeight="1">
      <c r="D43" s="40"/>
      <c r="E43" s="37"/>
      <c r="F43" s="37"/>
    </row>
    <row r="44" spans="3:16" ht="28">
      <c r="D44" s="32" t="s">
        <v>152</v>
      </c>
      <c r="E44" s="36" t="s">
        <v>153</v>
      </c>
      <c r="F44" s="36" t="s">
        <v>154</v>
      </c>
      <c r="G44" s="32">
        <v>2023</v>
      </c>
      <c r="H44" s="78" t="s">
        <v>155</v>
      </c>
      <c r="I44" s="32">
        <v>2022</v>
      </c>
      <c r="J44" s="32">
        <v>2021</v>
      </c>
      <c r="K44" s="32">
        <v>2020</v>
      </c>
      <c r="L44" s="311">
        <v>2019</v>
      </c>
      <c r="N44" s="32"/>
    </row>
    <row r="45" spans="3:16" ht="27" customHeight="1">
      <c r="D45" s="71" t="s">
        <v>277</v>
      </c>
      <c r="E45" s="20" t="s">
        <v>278</v>
      </c>
      <c r="F45" s="20" t="s">
        <v>279</v>
      </c>
      <c r="G45" s="1007">
        <v>385</v>
      </c>
      <c r="H45" s="588">
        <f>(G45-I45)/I45</f>
        <v>0.84210526315789469</v>
      </c>
      <c r="I45" s="408">
        <v>209</v>
      </c>
      <c r="J45" s="299">
        <v>231</v>
      </c>
      <c r="K45" s="299">
        <v>441</v>
      </c>
      <c r="L45" s="1499">
        <v>503</v>
      </c>
      <c r="M45" s="1489"/>
      <c r="N45" s="1595" t="s">
        <v>280</v>
      </c>
    </row>
    <row r="46" spans="3:16" ht="14">
      <c r="D46" s="242" t="s">
        <v>281</v>
      </c>
      <c r="E46" s="30" t="s">
        <v>278</v>
      </c>
      <c r="F46" s="90" t="s">
        <v>279</v>
      </c>
      <c r="G46" s="961">
        <v>0</v>
      </c>
      <c r="H46" s="582">
        <v>0</v>
      </c>
      <c r="I46" s="409">
        <v>0</v>
      </c>
      <c r="J46" s="300">
        <v>2</v>
      </c>
      <c r="K46" s="300">
        <v>2</v>
      </c>
      <c r="L46" s="1500">
        <v>0</v>
      </c>
      <c r="M46" s="1489"/>
      <c r="N46" s="1597"/>
    </row>
    <row r="47" spans="3:16" ht="27" customHeight="1">
      <c r="C47" s="1591"/>
      <c r="D47" s="143" t="s">
        <v>282</v>
      </c>
      <c r="E47" s="22" t="s">
        <v>283</v>
      </c>
      <c r="F47" s="252" t="s">
        <v>279</v>
      </c>
      <c r="G47" s="961">
        <v>39</v>
      </c>
      <c r="H47" s="582">
        <f>(G47-I47)/I47</f>
        <v>0.13141862489120978</v>
      </c>
      <c r="I47" s="409">
        <v>34.47</v>
      </c>
      <c r="J47" s="300">
        <v>112</v>
      </c>
      <c r="K47" s="300">
        <v>131.33799999999999</v>
      </c>
      <c r="L47" s="1500">
        <v>65</v>
      </c>
      <c r="M47" s="1489"/>
      <c r="N47" s="638" t="s">
        <v>284</v>
      </c>
      <c r="O47" s="239"/>
    </row>
    <row r="48" spans="3:16" ht="48.75" customHeight="1">
      <c r="C48" s="1591"/>
      <c r="D48" s="253" t="s">
        <v>285</v>
      </c>
      <c r="E48" s="35" t="s">
        <v>278</v>
      </c>
      <c r="F48" s="114" t="s">
        <v>286</v>
      </c>
      <c r="G48" s="1011">
        <v>52</v>
      </c>
      <c r="H48" s="592">
        <f>(G48-I48)/I48</f>
        <v>-0.55932203389830504</v>
      </c>
      <c r="I48" s="410">
        <v>118</v>
      </c>
      <c r="J48" s="377">
        <v>966</v>
      </c>
      <c r="K48" s="301">
        <v>70</v>
      </c>
      <c r="L48" s="1501">
        <v>2</v>
      </c>
      <c r="M48" s="1498"/>
      <c r="N48" s="643" t="s">
        <v>905</v>
      </c>
    </row>
    <row r="50" spans="4:14" ht="19.5">
      <c r="D50" s="49" t="s">
        <v>24</v>
      </c>
      <c r="E50" s="37"/>
      <c r="F50" s="37"/>
      <c r="N50" s="640"/>
    </row>
    <row r="51" spans="4:14" ht="5.15" customHeight="1">
      <c r="D51" s="40"/>
      <c r="E51" s="37"/>
      <c r="F51" s="37"/>
    </row>
    <row r="52" spans="4:14" ht="28">
      <c r="D52" s="32" t="s">
        <v>152</v>
      </c>
      <c r="E52" s="36" t="s">
        <v>153</v>
      </c>
      <c r="F52" s="36" t="s">
        <v>154</v>
      </c>
      <c r="G52" s="32">
        <v>2023</v>
      </c>
      <c r="H52" s="78" t="s">
        <v>155</v>
      </c>
      <c r="I52" s="32">
        <v>2022</v>
      </c>
      <c r="J52" s="32">
        <v>2021</v>
      </c>
      <c r="K52" s="32">
        <v>2020</v>
      </c>
      <c r="L52" s="311">
        <v>2019</v>
      </c>
      <c r="N52" s="32"/>
    </row>
    <row r="53" spans="4:14" ht="28">
      <c r="D53" s="386" t="s">
        <v>287</v>
      </c>
      <c r="E53" s="21" t="s">
        <v>162</v>
      </c>
      <c r="F53" s="387" t="s">
        <v>288</v>
      </c>
      <c r="G53" s="1172">
        <v>93</v>
      </c>
      <c r="H53" s="1169" t="str">
        <f>G53-I53&amp;" %-points"</f>
        <v>20 %-points</v>
      </c>
      <c r="I53" s="404">
        <v>73</v>
      </c>
      <c r="J53" s="388">
        <v>53</v>
      </c>
      <c r="K53" s="388">
        <v>28</v>
      </c>
      <c r="L53" s="1502">
        <v>25</v>
      </c>
      <c r="N53" s="791" t="s">
        <v>289</v>
      </c>
    </row>
    <row r="54" spans="4:14" ht="35.5" customHeight="1">
      <c r="D54" s="145" t="s">
        <v>290</v>
      </c>
      <c r="E54" s="383" t="s">
        <v>291</v>
      </c>
      <c r="F54" s="146"/>
      <c r="G54" s="1170">
        <v>100</v>
      </c>
      <c r="H54" s="1170">
        <v>0</v>
      </c>
      <c r="I54" s="405">
        <v>100</v>
      </c>
      <c r="J54" s="146">
        <v>100</v>
      </c>
      <c r="K54" s="146">
        <v>100</v>
      </c>
      <c r="L54" s="1465">
        <v>100</v>
      </c>
      <c r="N54" s="791" t="s">
        <v>292</v>
      </c>
    </row>
    <row r="55" spans="4:14" ht="49" customHeight="1">
      <c r="D55" s="55" t="s">
        <v>293</v>
      </c>
      <c r="E55" s="384" t="s">
        <v>291</v>
      </c>
      <c r="F55" s="38"/>
      <c r="G55" s="1173" t="s">
        <v>294</v>
      </c>
      <c r="H55" s="1280" t="s">
        <v>295</v>
      </c>
      <c r="I55" s="406" t="s">
        <v>296</v>
      </c>
      <c r="J55" s="81" t="s">
        <v>297</v>
      </c>
      <c r="K55" s="81" t="s">
        <v>297</v>
      </c>
      <c r="L55" s="1503" t="s">
        <v>297</v>
      </c>
      <c r="N55" s="791" t="s">
        <v>298</v>
      </c>
    </row>
    <row r="56" spans="4:14" ht="62.15" customHeight="1">
      <c r="D56" s="148" t="s">
        <v>299</v>
      </c>
      <c r="E56" s="385" t="s">
        <v>291</v>
      </c>
      <c r="F56" s="149"/>
      <c r="G56" s="1174">
        <v>100</v>
      </c>
      <c r="H56" s="1171">
        <v>0</v>
      </c>
      <c r="I56" s="407">
        <v>100</v>
      </c>
      <c r="J56" s="28">
        <v>100</v>
      </c>
      <c r="K56" s="28">
        <v>100</v>
      </c>
      <c r="L56" s="1504">
        <v>100</v>
      </c>
      <c r="N56" s="848" t="s">
        <v>300</v>
      </c>
    </row>
    <row r="59" spans="4:14">
      <c r="D59" s="62"/>
    </row>
  </sheetData>
  <sheetProtection algorithmName="SHA-512" hashValue="AWpupDd0/9L61wbSgSSdzaq3B13p3RWu6SRUc/YLZbdkmEeLESh0khehsudXj+aWjkIg0LMuhhRCcxkN0VuRbg==" saltValue="3Yn3fTPWcaVNUriWX0j01w==" spinCount="100000" sheet="1" formatCells="0"/>
  <mergeCells count="8">
    <mergeCell ref="C47:C48"/>
    <mergeCell ref="D5:L5"/>
    <mergeCell ref="D7:L7"/>
    <mergeCell ref="D9:L9"/>
    <mergeCell ref="N31:N33"/>
    <mergeCell ref="N45:N46"/>
    <mergeCell ref="N20:N26"/>
    <mergeCell ref="N35:N40"/>
  </mergeCells>
  <hyperlinks>
    <hyperlink ref="D12" r:id="rId1" xr:uid="{1655BD5A-3607-4682-BB3E-A7152D553DFF}"/>
    <hyperlink ref="D13" r:id="rId2" xr:uid="{6D1EDEED-9633-4D35-80D6-69F221F657E3}"/>
    <hyperlink ref="D11" r:id="rId3" xr:uid="{876D3480-E417-4585-AD9D-D3928ADA3638}"/>
    <hyperlink ref="D10" r:id="rId4" xr:uid="{69100F78-24B2-4CC6-9BEB-B30E199DBEF2}"/>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FF11-9337-48D3-85BA-977C09D6DE5A}">
  <sheetPr codeName="Sheet6">
    <tabColor theme="7"/>
  </sheetPr>
  <dimension ref="A2:G30"/>
  <sheetViews>
    <sheetView showGridLines="0" zoomScale="110" zoomScaleNormal="110" workbookViewId="0"/>
  </sheetViews>
  <sheetFormatPr defaultRowHeight="13.5"/>
  <cols>
    <col min="1" max="1" width="15.640625" style="497" customWidth="1"/>
    <col min="2" max="2" width="2.7109375" customWidth="1"/>
    <col min="3" max="3" width="44.5" customWidth="1"/>
    <col min="4" max="4" width="18.7109375" customWidth="1"/>
  </cols>
  <sheetData>
    <row r="2" spans="3:7" ht="23.5">
      <c r="C2" s="171" t="s">
        <v>25</v>
      </c>
      <c r="D2" s="974"/>
      <c r="G2" s="13"/>
    </row>
    <row r="3" spans="3:7" ht="16.5">
      <c r="C3" s="10"/>
      <c r="D3" s="975"/>
      <c r="G3" s="13"/>
    </row>
    <row r="4" spans="3:7" ht="15">
      <c r="C4" s="350" t="s">
        <v>26</v>
      </c>
      <c r="D4" s="976"/>
    </row>
    <row r="5" spans="3:7" ht="15">
      <c r="C5" s="357" t="s">
        <v>27</v>
      </c>
      <c r="D5" s="1604" t="s">
        <v>28</v>
      </c>
    </row>
    <row r="6" spans="3:7" ht="15">
      <c r="C6" s="351" t="s">
        <v>29</v>
      </c>
      <c r="D6" s="1604"/>
    </row>
    <row r="7" spans="3:7" ht="15">
      <c r="C7" s="351" t="s">
        <v>30</v>
      </c>
      <c r="D7" s="1604"/>
    </row>
    <row r="8" spans="3:7" ht="15">
      <c r="C8" s="12"/>
      <c r="D8" s="977"/>
    </row>
    <row r="9" spans="3:7" ht="15">
      <c r="C9" s="350" t="s">
        <v>31</v>
      </c>
      <c r="D9" s="978"/>
    </row>
    <row r="10" spans="3:7" ht="15">
      <c r="C10" s="357" t="s">
        <v>32</v>
      </c>
      <c r="D10" s="1545" t="s">
        <v>31</v>
      </c>
    </row>
    <row r="11" spans="3:7" ht="15">
      <c r="C11" s="351" t="s">
        <v>33</v>
      </c>
      <c r="D11" s="1545"/>
    </row>
    <row r="12" spans="3:7" ht="15">
      <c r="C12" s="351" t="s">
        <v>301</v>
      </c>
      <c r="D12" s="1545"/>
    </row>
    <row r="13" spans="3:7" ht="15">
      <c r="C13" s="12"/>
      <c r="D13" s="977"/>
    </row>
    <row r="14" spans="3:7" ht="15">
      <c r="C14" s="350" t="s">
        <v>35</v>
      </c>
      <c r="D14" s="978"/>
    </row>
    <row r="15" spans="3:7" ht="15">
      <c r="C15" s="357" t="s">
        <v>36</v>
      </c>
      <c r="D15" s="1021" t="s">
        <v>35</v>
      </c>
    </row>
    <row r="16" spans="3:7" ht="15">
      <c r="C16" s="12"/>
      <c r="D16" s="977"/>
    </row>
    <row r="17" spans="3:4" ht="15">
      <c r="C17" s="350" t="s">
        <v>37</v>
      </c>
      <c r="D17" s="978"/>
    </row>
    <row r="18" spans="3:4" ht="15">
      <c r="C18" s="357" t="s">
        <v>38</v>
      </c>
      <c r="D18" s="1021" t="s">
        <v>39</v>
      </c>
    </row>
    <row r="19" spans="3:4" ht="15">
      <c r="C19" s="12"/>
      <c r="D19" s="977"/>
    </row>
    <row r="20" spans="3:4" ht="15">
      <c r="C20" s="350" t="s">
        <v>40</v>
      </c>
      <c r="D20" s="978"/>
    </row>
    <row r="21" spans="3:4" ht="15">
      <c r="C21" s="357" t="s">
        <v>41</v>
      </c>
      <c r="D21" s="1549" t="s">
        <v>40</v>
      </c>
    </row>
    <row r="22" spans="3:4" ht="15">
      <c r="C22" s="351" t="s">
        <v>42</v>
      </c>
      <c r="D22" s="1549"/>
    </row>
    <row r="23" spans="3:4" ht="15">
      <c r="C23" s="351" t="s">
        <v>43</v>
      </c>
      <c r="D23" s="1549"/>
    </row>
    <row r="24" spans="3:4" ht="15">
      <c r="C24" s="12"/>
      <c r="D24" s="977"/>
    </row>
    <row r="25" spans="3:4" ht="15">
      <c r="C25" s="1396"/>
      <c r="D25" s="1397"/>
    </row>
    <row r="26" spans="3:4" ht="15">
      <c r="C26" s="1398"/>
      <c r="D26" s="1399"/>
    </row>
    <row r="27" spans="3:4" ht="15">
      <c r="C27" s="12"/>
      <c r="D27" s="977"/>
    </row>
    <row r="28" spans="3:4">
      <c r="D28" s="147"/>
    </row>
    <row r="29" spans="3:4">
      <c r="D29" s="147"/>
    </row>
    <row r="30" spans="3:4">
      <c r="D30" s="147"/>
    </row>
  </sheetData>
  <sheetProtection algorithmName="SHA-512" hashValue="u22gbZNGiGbPP1uDGcHj/kTEK0ukJYWrazb2pY2rmibYJIzk/B4ldIhgIFxrTKz1qZQVSwiHHkV8N2xkZ26b9Q==" saltValue="iYS8vbD6BjS8eMkymCHDXw==" spinCount="100000" sheet="1" objects="1" scenarios="1"/>
  <mergeCells count="3">
    <mergeCell ref="D5:D7"/>
    <mergeCell ref="D10:D12"/>
    <mergeCell ref="D21:D23"/>
  </mergeCells>
  <hyperlinks>
    <hyperlink ref="D5" location="'Human capital'!A1" display="Spreadsheet tab" xr:uid="{8B7FF8B2-F753-4B8B-AEED-6DF1DDA225EB}"/>
    <hyperlink ref="D10" location="'Human capital'!A1" display="Spreadsheet tab" xr:uid="{96F6BD2D-F785-4F32-8884-5191815A1783}"/>
    <hyperlink ref="D15" location="'Human rights'!A1" display="Spreadsheet tab" xr:uid="{C6D68196-6838-42A0-BFF7-956C16EE5D1A}"/>
    <hyperlink ref="D18" location="'Employee relations and rights'!A1" display="Spreadsheet tab" xr:uid="{E4C71D0E-FEAB-4C11-9713-21D43751AEDF}"/>
    <hyperlink ref="D21" location="'Safety &amp; Security'!A1" display="Spreadsheet tab" xr:uid="{129164E5-3FA8-4289-95EE-8ABC19828A8C}"/>
    <hyperlink ref="D10:D12" location="'Employee relations and rights'!A1" display="Diversity, equity and inclusion (DE&amp;I)" xr:uid="{ADC346E9-ABCD-46CE-8640-7692ED611FA5}"/>
    <hyperlink ref="D21:D23" location="'Safety &amp; Security'!A1" display="Safety and security" xr:uid="{57121CAC-AEFA-44CD-9DC1-049756F2D1E3}"/>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20A0-7257-485C-9D85-B1D80E978BEB}">
  <sheetPr codeName="Sheet7"/>
  <dimension ref="A1:O55"/>
  <sheetViews>
    <sheetView showGridLines="0" zoomScale="110" zoomScaleNormal="110" workbookViewId="0"/>
  </sheetViews>
  <sheetFormatPr defaultColWidth="9.0703125" defaultRowHeight="13.5"/>
  <cols>
    <col min="1" max="1" width="15.640625" style="496" customWidth="1"/>
    <col min="2" max="3" width="1.7109375" style="41" customWidth="1"/>
    <col min="4" max="4" width="57.7109375" style="41" customWidth="1"/>
    <col min="5" max="5" width="10.7109375" style="42" customWidth="1"/>
    <col min="6" max="6" width="15.7109375" style="42" customWidth="1"/>
    <col min="7" max="12" width="10.7109375" style="41" customWidth="1"/>
    <col min="13" max="13" width="5.7109375" style="41" customWidth="1"/>
    <col min="14" max="14" width="80.7109375" style="41" customWidth="1"/>
    <col min="15" max="16384" width="9.0703125" style="41"/>
  </cols>
  <sheetData>
    <row r="1" spans="4:14">
      <c r="E1" s="44"/>
      <c r="M1" s="153"/>
    </row>
    <row r="2" spans="4:14" ht="23.5">
      <c r="D2" s="164" t="s">
        <v>26</v>
      </c>
      <c r="E2" s="43"/>
      <c r="F2" s="43"/>
      <c r="G2" s="43"/>
      <c r="H2" s="43"/>
      <c r="I2" s="43"/>
      <c r="J2" s="43"/>
      <c r="K2" s="43"/>
      <c r="L2" s="43"/>
      <c r="N2" s="44"/>
    </row>
    <row r="3" spans="4:14" ht="5.15" customHeight="1">
      <c r="E3" s="41"/>
      <c r="F3" s="41"/>
    </row>
    <row r="4" spans="4:14" ht="54.75" customHeight="1">
      <c r="D4" s="1592" t="s">
        <v>302</v>
      </c>
      <c r="E4" s="1593"/>
      <c r="F4" s="1593"/>
      <c r="G4" s="1593"/>
      <c r="H4" s="1593"/>
      <c r="I4" s="1593"/>
      <c r="J4" s="1593"/>
      <c r="K4" s="1593"/>
      <c r="L4" s="1593"/>
      <c r="N4" s="45"/>
    </row>
    <row r="5" spans="4:14" ht="5.15" customHeight="1">
      <c r="D5" s="40"/>
      <c r="E5" s="40"/>
      <c r="F5" s="40"/>
      <c r="G5" s="40"/>
      <c r="H5" s="40"/>
      <c r="I5" s="40"/>
      <c r="J5" s="40"/>
      <c r="K5" s="40"/>
      <c r="L5" s="40"/>
    </row>
    <row r="6" spans="4:14" ht="25.5" customHeight="1">
      <c r="D6" s="1592" t="s">
        <v>303</v>
      </c>
      <c r="E6" s="1593"/>
      <c r="F6" s="1593"/>
      <c r="G6" s="1593"/>
      <c r="H6" s="1593"/>
      <c r="I6" s="1593"/>
      <c r="J6" s="1593"/>
      <c r="K6" s="1593"/>
      <c r="L6" s="1593"/>
    </row>
    <row r="7" spans="4:14" ht="5.15" customHeight="1">
      <c r="D7" s="40"/>
      <c r="E7" s="40"/>
      <c r="F7" s="40"/>
      <c r="G7" s="40"/>
      <c r="H7" s="40"/>
      <c r="I7" s="40"/>
      <c r="J7" s="40"/>
      <c r="K7" s="40"/>
      <c r="L7" s="40"/>
    </row>
    <row r="8" spans="4:14" ht="14">
      <c r="D8" s="1594" t="s">
        <v>857</v>
      </c>
      <c r="E8" s="1593"/>
      <c r="F8" s="1593"/>
      <c r="G8" s="1593"/>
      <c r="H8" s="1593"/>
      <c r="I8" s="1593"/>
      <c r="J8" s="1593"/>
      <c r="K8" s="1593"/>
      <c r="L8" s="1593"/>
    </row>
    <row r="9" spans="4:14" ht="16.5">
      <c r="D9" s="503" t="s">
        <v>304</v>
      </c>
      <c r="E9" s="83"/>
      <c r="F9" s="40"/>
      <c r="G9" s="40"/>
      <c r="H9" s="296"/>
      <c r="I9" s="296"/>
      <c r="J9" s="40"/>
      <c r="K9" s="40"/>
      <c r="L9" s="40"/>
    </row>
    <row r="10" spans="4:14" ht="16.5">
      <c r="D10" s="80" t="s">
        <v>305</v>
      </c>
      <c r="E10" s="83"/>
      <c r="F10" s="40"/>
      <c r="G10" s="40"/>
      <c r="H10" s="40"/>
      <c r="I10" s="40"/>
      <c r="J10" s="40"/>
      <c r="K10" s="40"/>
      <c r="L10" s="40"/>
    </row>
    <row r="11" spans="4:14">
      <c r="E11" s="41"/>
      <c r="F11" s="41"/>
      <c r="G11" s="352"/>
      <c r="N11" s="46"/>
    </row>
    <row r="12" spans="4:14" ht="16.5">
      <c r="D12" s="47" t="s">
        <v>150</v>
      </c>
      <c r="E12" s="48"/>
      <c r="F12" s="48"/>
      <c r="G12" s="48"/>
      <c r="H12" s="48"/>
      <c r="I12" s="48"/>
      <c r="J12" s="48"/>
      <c r="K12" s="48"/>
      <c r="L12" s="48"/>
      <c r="M12" s="46"/>
      <c r="N12" s="47" t="s">
        <v>151</v>
      </c>
    </row>
    <row r="13" spans="4:14">
      <c r="E13" s="41"/>
      <c r="F13" s="41"/>
      <c r="I13" s="44"/>
    </row>
    <row r="14" spans="4:14" ht="16.5">
      <c r="D14" s="49" t="s">
        <v>27</v>
      </c>
      <c r="E14" s="24"/>
      <c r="F14" s="40"/>
      <c r="G14" s="352"/>
    </row>
    <row r="15" spans="4:14" ht="5.15" customHeight="1">
      <c r="D15" s="40"/>
      <c r="E15" s="24"/>
      <c r="F15" s="40"/>
    </row>
    <row r="16" spans="4:14" ht="28">
      <c r="D16" s="32" t="s">
        <v>152</v>
      </c>
      <c r="E16" s="36" t="s">
        <v>153</v>
      </c>
      <c r="F16" s="36" t="s">
        <v>154</v>
      </c>
      <c r="G16" s="32">
        <v>2023</v>
      </c>
      <c r="H16" s="78" t="s">
        <v>155</v>
      </c>
      <c r="I16" s="78">
        <v>2022</v>
      </c>
      <c r="J16" s="32">
        <v>2021</v>
      </c>
      <c r="K16" s="32">
        <v>2020</v>
      </c>
      <c r="L16" s="311">
        <v>2019</v>
      </c>
      <c r="N16" s="32"/>
    </row>
    <row r="17" spans="4:15" ht="14">
      <c r="D17" s="155" t="s">
        <v>306</v>
      </c>
      <c r="E17" s="142" t="s">
        <v>307</v>
      </c>
      <c r="F17" s="142"/>
      <c r="G17" s="840">
        <v>108934</v>
      </c>
      <c r="H17" s="928">
        <f>(G17-I17)/I17</f>
        <v>0.13513119229727194</v>
      </c>
      <c r="I17" s="413">
        <v>95966</v>
      </c>
      <c r="J17" s="220">
        <v>84796</v>
      </c>
      <c r="K17" s="221">
        <v>74326</v>
      </c>
      <c r="L17" s="1505">
        <v>76455</v>
      </c>
      <c r="M17" s="153"/>
      <c r="N17" s="1609" t="s">
        <v>308</v>
      </c>
      <c r="O17" s="239"/>
    </row>
    <row r="18" spans="4:15" ht="14">
      <c r="D18" s="364" t="s">
        <v>309</v>
      </c>
      <c r="E18" s="365"/>
      <c r="F18" s="365"/>
      <c r="G18" s="839"/>
      <c r="H18" s="593"/>
      <c r="I18" s="401"/>
      <c r="J18" s="302"/>
      <c r="K18" s="302"/>
      <c r="L18" s="1506"/>
      <c r="M18" s="153"/>
      <c r="N18" s="1607"/>
    </row>
    <row r="19" spans="4:15" ht="14">
      <c r="D19" s="366" t="s">
        <v>310</v>
      </c>
      <c r="E19" s="38" t="s">
        <v>307</v>
      </c>
      <c r="F19" s="38"/>
      <c r="G19" s="839">
        <v>30649</v>
      </c>
      <c r="H19" s="581">
        <f>(G19-I19)/I19</f>
        <v>0.77520996235157835</v>
      </c>
      <c r="I19" s="401">
        <v>17265</v>
      </c>
      <c r="J19" s="258" t="s">
        <v>158</v>
      </c>
      <c r="K19" s="258" t="s">
        <v>158</v>
      </c>
      <c r="L19" s="1459" t="s">
        <v>158</v>
      </c>
      <c r="M19" s="153"/>
      <c r="N19" s="1607"/>
    </row>
    <row r="20" spans="4:15" ht="14">
      <c r="D20" s="367" t="s">
        <v>311</v>
      </c>
      <c r="E20" s="146" t="s">
        <v>307</v>
      </c>
      <c r="F20" s="146"/>
      <c r="G20" s="839">
        <f>65940+44+17</f>
        <v>66001</v>
      </c>
      <c r="H20" s="581">
        <f>(G20-I20)/I20</f>
        <v>7.1723174850610555E-2</v>
      </c>
      <c r="I20" s="401">
        <v>61584</v>
      </c>
      <c r="J20" s="303" t="s">
        <v>158</v>
      </c>
      <c r="K20" s="303" t="s">
        <v>158</v>
      </c>
      <c r="L20" s="1507" t="s">
        <v>158</v>
      </c>
      <c r="M20" s="153"/>
      <c r="N20" s="1607"/>
    </row>
    <row r="21" spans="4:15" ht="14">
      <c r="D21" s="367" t="s">
        <v>312</v>
      </c>
      <c r="E21" s="146" t="s">
        <v>307</v>
      </c>
      <c r="F21" s="146"/>
      <c r="G21" s="956">
        <v>12284</v>
      </c>
      <c r="H21" s="581">
        <f>(G21-I21)/I21</f>
        <v>-0.2380597940702146</v>
      </c>
      <c r="I21" s="401">
        <v>16122</v>
      </c>
      <c r="J21" s="303" t="s">
        <v>158</v>
      </c>
      <c r="K21" s="303" t="s">
        <v>158</v>
      </c>
      <c r="L21" s="1507" t="s">
        <v>158</v>
      </c>
      <c r="M21" s="153"/>
      <c r="N21" s="1607"/>
    </row>
    <row r="22" spans="4:15" ht="14">
      <c r="D22" s="369" t="s">
        <v>313</v>
      </c>
      <c r="E22" s="146" t="s">
        <v>307</v>
      </c>
      <c r="F22" s="146"/>
      <c r="G22" s="839">
        <v>0</v>
      </c>
      <c r="H22" s="581">
        <f>(G22-I22)/I22</f>
        <v>-1</v>
      </c>
      <c r="I22" s="401">
        <v>995</v>
      </c>
      <c r="J22" s="303" t="s">
        <v>158</v>
      </c>
      <c r="K22" s="303" t="s">
        <v>158</v>
      </c>
      <c r="L22" s="1507" t="s">
        <v>158</v>
      </c>
      <c r="M22" s="153"/>
      <c r="N22" s="1607"/>
    </row>
    <row r="23" spans="4:15" ht="14">
      <c r="D23" s="53" t="s">
        <v>314</v>
      </c>
      <c r="E23" s="38"/>
      <c r="F23" s="38"/>
      <c r="G23" s="835"/>
      <c r="H23" s="929"/>
      <c r="I23" s="402"/>
      <c r="J23" s="258"/>
      <c r="K23" s="258"/>
      <c r="L23" s="1459"/>
      <c r="M23" s="153"/>
      <c r="N23" s="1607"/>
    </row>
    <row r="24" spans="4:15" ht="14">
      <c r="D24" s="367" t="s">
        <v>315</v>
      </c>
      <c r="E24" s="38" t="s">
        <v>307</v>
      </c>
      <c r="F24" s="38"/>
      <c r="G24" s="835">
        <v>28269</v>
      </c>
      <c r="H24" s="581">
        <f t="shared" ref="H24:H29" si="0">(G24-I24)/I24</f>
        <v>0.48292503803178932</v>
      </c>
      <c r="I24" s="471">
        <v>19063</v>
      </c>
      <c r="J24" s="258" t="s">
        <v>158</v>
      </c>
      <c r="K24" s="258" t="s">
        <v>158</v>
      </c>
      <c r="L24" s="1459" t="s">
        <v>158</v>
      </c>
      <c r="M24" s="153"/>
      <c r="N24" s="1607"/>
    </row>
    <row r="25" spans="4:15" ht="14">
      <c r="D25" s="367" t="s">
        <v>316</v>
      </c>
      <c r="E25" s="368" t="s">
        <v>307</v>
      </c>
      <c r="F25" s="368"/>
      <c r="G25" s="836">
        <v>34624</v>
      </c>
      <c r="H25" s="581">
        <f t="shared" si="0"/>
        <v>5.1675085641293616E-3</v>
      </c>
      <c r="I25" s="828">
        <v>34446</v>
      </c>
      <c r="J25" s="298" t="s">
        <v>158</v>
      </c>
      <c r="K25" s="298" t="s">
        <v>158</v>
      </c>
      <c r="L25" s="1508" t="s">
        <v>158</v>
      </c>
      <c r="M25" s="153"/>
      <c r="N25" s="1607"/>
    </row>
    <row r="26" spans="4:15" ht="14">
      <c r="D26" s="367" t="s">
        <v>317</v>
      </c>
      <c r="E26" s="368" t="s">
        <v>307</v>
      </c>
      <c r="F26" s="368"/>
      <c r="G26" s="836">
        <v>21817</v>
      </c>
      <c r="H26" s="581">
        <f t="shared" si="0"/>
        <v>3.5158474093755929E-2</v>
      </c>
      <c r="I26" s="828">
        <v>21076</v>
      </c>
      <c r="J26" s="298" t="s">
        <v>158</v>
      </c>
      <c r="K26" s="298" t="s">
        <v>158</v>
      </c>
      <c r="L26" s="1508" t="s">
        <v>158</v>
      </c>
      <c r="M26" s="153"/>
      <c r="N26" s="1607"/>
    </row>
    <row r="27" spans="4:15" ht="14">
      <c r="D27" s="367" t="s">
        <v>318</v>
      </c>
      <c r="E27" s="368" t="s">
        <v>307</v>
      </c>
      <c r="F27" s="368"/>
      <c r="G27" s="836">
        <v>10708</v>
      </c>
      <c r="H27" s="581">
        <f t="shared" si="0"/>
        <v>3.1003273637589063E-2</v>
      </c>
      <c r="I27" s="828">
        <v>10386</v>
      </c>
      <c r="J27" s="298" t="s">
        <v>158</v>
      </c>
      <c r="K27" s="298" t="s">
        <v>158</v>
      </c>
      <c r="L27" s="1508" t="s">
        <v>158</v>
      </c>
      <c r="M27" s="153"/>
      <c r="N27" s="1607"/>
    </row>
    <row r="28" spans="4:15" ht="14">
      <c r="D28" s="367" t="s">
        <v>319</v>
      </c>
      <c r="E28" s="368" t="s">
        <v>307</v>
      </c>
      <c r="F28" s="368"/>
      <c r="G28" s="836">
        <v>13516</v>
      </c>
      <c r="H28" s="581">
        <f t="shared" si="0"/>
        <v>0.59311645450259309</v>
      </c>
      <c r="I28" s="828">
        <v>8484</v>
      </c>
      <c r="J28" s="298" t="s">
        <v>158</v>
      </c>
      <c r="K28" s="298" t="s">
        <v>158</v>
      </c>
      <c r="L28" s="1508" t="s">
        <v>158</v>
      </c>
      <c r="M28" s="153"/>
      <c r="N28" s="1607"/>
      <c r="O28" s="239"/>
    </row>
    <row r="29" spans="4:15" ht="14">
      <c r="D29" s="367" t="s">
        <v>313</v>
      </c>
      <c r="E29" s="368" t="s">
        <v>307</v>
      </c>
      <c r="F29" s="368"/>
      <c r="G29" s="836">
        <v>0</v>
      </c>
      <c r="H29" s="581">
        <f t="shared" si="0"/>
        <v>-1</v>
      </c>
      <c r="I29" s="828">
        <v>2511</v>
      </c>
      <c r="J29" s="298" t="s">
        <v>158</v>
      </c>
      <c r="K29" s="298" t="s">
        <v>158</v>
      </c>
      <c r="L29" s="1508" t="s">
        <v>158</v>
      </c>
      <c r="M29" s="153"/>
      <c r="N29" s="1607"/>
    </row>
    <row r="30" spans="4:15" ht="14">
      <c r="D30" s="53" t="s">
        <v>320</v>
      </c>
      <c r="E30" s="38"/>
      <c r="F30" s="38"/>
      <c r="G30" s="835"/>
      <c r="H30" s="929"/>
      <c r="I30" s="402"/>
      <c r="J30" s="258"/>
      <c r="K30" s="258"/>
      <c r="L30" s="1459"/>
      <c r="M30" s="153"/>
      <c r="N30" s="1607"/>
    </row>
    <row r="31" spans="4:15" ht="14">
      <c r="D31" s="55" t="s">
        <v>321</v>
      </c>
      <c r="E31" s="38" t="s">
        <v>307</v>
      </c>
      <c r="F31" s="38"/>
      <c r="G31" s="837">
        <v>21511</v>
      </c>
      <c r="H31" s="581">
        <f t="shared" ref="H31:H37" si="1">(G31-I31)/I31</f>
        <v>3.8326012453540573E-2</v>
      </c>
      <c r="I31" s="829">
        <v>20717</v>
      </c>
      <c r="J31" s="258" t="s">
        <v>158</v>
      </c>
      <c r="K31" s="258" t="s">
        <v>158</v>
      </c>
      <c r="L31" s="1459" t="s">
        <v>158</v>
      </c>
      <c r="M31" s="153"/>
      <c r="N31" s="1607"/>
    </row>
    <row r="32" spans="4:15" ht="14">
      <c r="D32" s="55" t="s">
        <v>322</v>
      </c>
      <c r="E32" s="38" t="s">
        <v>307</v>
      </c>
      <c r="F32" s="38"/>
      <c r="G32" s="838">
        <v>13072</v>
      </c>
      <c r="H32" s="581">
        <f t="shared" si="1"/>
        <v>0.3434737923946557</v>
      </c>
      <c r="I32" s="830">
        <v>9730</v>
      </c>
      <c r="J32" s="258" t="s">
        <v>158</v>
      </c>
      <c r="K32" s="258" t="s">
        <v>158</v>
      </c>
      <c r="L32" s="1459" t="s">
        <v>158</v>
      </c>
      <c r="M32" s="153"/>
      <c r="N32" s="1607"/>
    </row>
    <row r="33" spans="4:15" ht="14">
      <c r="D33" s="55" t="s">
        <v>323</v>
      </c>
      <c r="E33" s="38" t="s">
        <v>307</v>
      </c>
      <c r="F33" s="38"/>
      <c r="G33" s="838">
        <v>9254</v>
      </c>
      <c r="H33" s="581">
        <f t="shared" si="1"/>
        <v>0.14913696758971812</v>
      </c>
      <c r="I33" s="830">
        <v>8053</v>
      </c>
      <c r="J33" s="258" t="s">
        <v>158</v>
      </c>
      <c r="K33" s="258" t="s">
        <v>158</v>
      </c>
      <c r="L33" s="1459" t="s">
        <v>158</v>
      </c>
      <c r="M33" s="153"/>
      <c r="N33" s="1607"/>
    </row>
    <row r="34" spans="4:15" ht="14">
      <c r="D34" s="55" t="s">
        <v>324</v>
      </c>
      <c r="E34" s="38" t="s">
        <v>307</v>
      </c>
      <c r="F34" s="38"/>
      <c r="G34" s="838">
        <v>9137</v>
      </c>
      <c r="H34" s="581">
        <f t="shared" si="1"/>
        <v>1.5994310099573257</v>
      </c>
      <c r="I34" s="830">
        <v>3515</v>
      </c>
      <c r="J34" s="258" t="s">
        <v>158</v>
      </c>
      <c r="K34" s="258" t="s">
        <v>158</v>
      </c>
      <c r="L34" s="1459" t="s">
        <v>158</v>
      </c>
      <c r="M34" s="153"/>
      <c r="N34" s="1607"/>
    </row>
    <row r="35" spans="4:15" ht="14">
      <c r="D35" s="55" t="s">
        <v>325</v>
      </c>
      <c r="E35" s="38" t="s">
        <v>307</v>
      </c>
      <c r="F35" s="38"/>
      <c r="G35" s="838">
        <v>3304</v>
      </c>
      <c r="H35" s="581">
        <f t="shared" si="1"/>
        <v>1.8495684340320593E-2</v>
      </c>
      <c r="I35" s="830">
        <v>3244</v>
      </c>
      <c r="J35" s="258"/>
      <c r="K35" s="258"/>
      <c r="L35" s="1459"/>
      <c r="M35" s="153"/>
      <c r="N35" s="1607"/>
    </row>
    <row r="36" spans="4:15" ht="14">
      <c r="D36" s="55" t="s">
        <v>326</v>
      </c>
      <c r="E36" s="38" t="s">
        <v>307</v>
      </c>
      <c r="F36" s="38"/>
      <c r="G36" s="838">
        <v>3080</v>
      </c>
      <c r="H36" s="581">
        <f t="shared" si="1"/>
        <v>-0.17735042735042736</v>
      </c>
      <c r="I36" s="830">
        <v>3744</v>
      </c>
      <c r="J36" s="258" t="s">
        <v>158</v>
      </c>
      <c r="K36" s="258" t="s">
        <v>158</v>
      </c>
      <c r="L36" s="1459" t="s">
        <v>158</v>
      </c>
      <c r="M36" s="153"/>
      <c r="N36" s="1607"/>
    </row>
    <row r="37" spans="4:15" ht="14">
      <c r="D37" s="1080" t="s">
        <v>191</v>
      </c>
      <c r="E37" s="1081" t="s">
        <v>307</v>
      </c>
      <c r="F37" s="1081"/>
      <c r="G37" s="1082">
        <v>49576</v>
      </c>
      <c r="H37" s="1083">
        <f t="shared" si="1"/>
        <v>-1.2567968609954787E-2</v>
      </c>
      <c r="I37" s="1084">
        <v>50207</v>
      </c>
      <c r="J37" s="1085" t="s">
        <v>158</v>
      </c>
      <c r="K37" s="1085" t="s">
        <v>158</v>
      </c>
      <c r="L37" s="1509" t="s">
        <v>158</v>
      </c>
      <c r="M37" s="153"/>
      <c r="N37" s="1610"/>
    </row>
    <row r="39" spans="4:15" ht="16.5">
      <c r="D39" s="49" t="s">
        <v>29</v>
      </c>
      <c r="E39" s="84"/>
      <c r="F39" s="37"/>
    </row>
    <row r="40" spans="4:15" ht="5.15" customHeight="1">
      <c r="D40" s="40"/>
      <c r="E40" s="37"/>
      <c r="F40" s="37"/>
    </row>
    <row r="41" spans="4:15" ht="28">
      <c r="D41" s="32" t="s">
        <v>152</v>
      </c>
      <c r="E41" s="36" t="s">
        <v>153</v>
      </c>
      <c r="F41" s="36" t="s">
        <v>154</v>
      </c>
      <c r="G41" s="32">
        <v>2023</v>
      </c>
      <c r="H41" s="78" t="s">
        <v>155</v>
      </c>
      <c r="I41" s="78">
        <v>2022</v>
      </c>
      <c r="J41" s="32">
        <v>2021</v>
      </c>
      <c r="K41" s="32">
        <v>2020</v>
      </c>
      <c r="L41" s="311">
        <v>2019</v>
      </c>
      <c r="N41" s="32"/>
    </row>
    <row r="42" spans="4:15" ht="79.5" customHeight="1">
      <c r="D42" s="308" t="s">
        <v>327</v>
      </c>
      <c r="E42" s="20" t="s">
        <v>328</v>
      </c>
      <c r="F42" s="110" t="s">
        <v>329</v>
      </c>
      <c r="G42" s="913" t="s">
        <v>330</v>
      </c>
      <c r="H42" s="930" t="s">
        <v>331</v>
      </c>
      <c r="I42" s="414" t="s">
        <v>332</v>
      </c>
      <c r="J42" s="72" t="s">
        <v>333</v>
      </c>
      <c r="K42" s="72" t="s">
        <v>334</v>
      </c>
      <c r="L42" s="1467" t="s">
        <v>335</v>
      </c>
      <c r="M42" s="153"/>
      <c r="N42" s="1598" t="s">
        <v>896</v>
      </c>
    </row>
    <row r="43" spans="4:15" ht="14">
      <c r="D43" s="85" t="s">
        <v>336</v>
      </c>
      <c r="E43" s="35" t="s">
        <v>162</v>
      </c>
      <c r="F43" s="35"/>
      <c r="G43" s="957">
        <v>85</v>
      </c>
      <c r="H43" s="594" t="str">
        <f>G43-I43&amp; "%-points"</f>
        <v>-4%-points</v>
      </c>
      <c r="I43" s="415">
        <v>89</v>
      </c>
      <c r="J43" s="261" t="s">
        <v>158</v>
      </c>
      <c r="K43" s="261" t="s">
        <v>158</v>
      </c>
      <c r="L43" s="1510" t="s">
        <v>158</v>
      </c>
      <c r="N43" s="1611"/>
    </row>
    <row r="45" spans="4:15" ht="16.5">
      <c r="D45" s="49" t="s">
        <v>30</v>
      </c>
      <c r="E45" s="84"/>
      <c r="F45" s="37"/>
    </row>
    <row r="46" spans="4:15" ht="5.15" customHeight="1">
      <c r="D46" s="40"/>
      <c r="E46" s="37"/>
      <c r="F46" s="37"/>
    </row>
    <row r="47" spans="4:15" ht="28">
      <c r="D47" s="32" t="s">
        <v>152</v>
      </c>
      <c r="E47" s="36" t="s">
        <v>153</v>
      </c>
      <c r="F47" s="36" t="s">
        <v>154</v>
      </c>
      <c r="G47" s="32">
        <v>2023</v>
      </c>
      <c r="H47" s="78" t="s">
        <v>155</v>
      </c>
      <c r="I47" s="32">
        <v>2022</v>
      </c>
      <c r="J47" s="32">
        <v>2021</v>
      </c>
      <c r="K47" s="32">
        <v>2020</v>
      </c>
      <c r="L47" s="311">
        <v>2019</v>
      </c>
      <c r="N47" s="32"/>
    </row>
    <row r="48" spans="4:15" ht="27" customHeight="1">
      <c r="D48" s="107" t="s">
        <v>337</v>
      </c>
      <c r="E48" s="108" t="s">
        <v>278</v>
      </c>
      <c r="F48" s="156"/>
      <c r="G48" s="841">
        <v>15757</v>
      </c>
      <c r="H48" s="595">
        <f>(G48-I48)/I48</f>
        <v>-0.16466097651487038</v>
      </c>
      <c r="I48" s="403">
        <v>18863</v>
      </c>
      <c r="J48" s="109">
        <v>13040</v>
      </c>
      <c r="K48" s="109">
        <v>5694</v>
      </c>
      <c r="L48" s="319">
        <v>9942</v>
      </c>
      <c r="M48" s="153"/>
      <c r="N48" s="1606" t="s">
        <v>890</v>
      </c>
      <c r="O48" s="1605"/>
    </row>
    <row r="49" spans="4:15" ht="14">
      <c r="D49" s="145" t="s">
        <v>338</v>
      </c>
      <c r="E49" s="146" t="s">
        <v>162</v>
      </c>
      <c r="F49" s="157"/>
      <c r="G49" s="1047" t="s">
        <v>339</v>
      </c>
      <c r="H49" s="596" t="s">
        <v>158</v>
      </c>
      <c r="I49" s="416">
        <v>25</v>
      </c>
      <c r="J49" s="158" t="s">
        <v>158</v>
      </c>
      <c r="K49" s="158" t="s">
        <v>158</v>
      </c>
      <c r="L49" s="1511" t="s">
        <v>158</v>
      </c>
      <c r="M49" s="153"/>
      <c r="N49" s="1607"/>
      <c r="O49" s="1605"/>
    </row>
    <row r="50" spans="4:15" ht="14">
      <c r="D50" s="56" t="s">
        <v>340</v>
      </c>
      <c r="E50" s="26" t="s">
        <v>341</v>
      </c>
      <c r="F50" s="26"/>
      <c r="G50" s="842">
        <v>10.8</v>
      </c>
      <c r="H50" s="597" t="str">
        <f>ROUND(G50-I50,2)&amp;" %-points"</f>
        <v>1.2 %-points</v>
      </c>
      <c r="I50" s="416">
        <v>9.6</v>
      </c>
      <c r="J50" s="216">
        <v>9.6999999999999993</v>
      </c>
      <c r="K50" s="216">
        <v>8.6</v>
      </c>
      <c r="L50" s="1512">
        <v>9.5</v>
      </c>
      <c r="M50" s="153"/>
      <c r="N50" s="1607"/>
      <c r="O50" s="1605"/>
    </row>
    <row r="51" spans="4:15" ht="14">
      <c r="D51" s="56" t="s">
        <v>342</v>
      </c>
      <c r="E51" s="26" t="s">
        <v>341</v>
      </c>
      <c r="F51" s="26"/>
      <c r="G51" s="842">
        <v>6.3</v>
      </c>
      <c r="H51" s="597" t="str">
        <f>G51-I51&amp;" %-points"</f>
        <v>-1.5 %-points</v>
      </c>
      <c r="I51" s="416">
        <v>7.8</v>
      </c>
      <c r="J51" s="216">
        <v>6.8</v>
      </c>
      <c r="K51" s="216">
        <v>5.3</v>
      </c>
      <c r="L51" s="1512">
        <v>6.5</v>
      </c>
      <c r="M51" s="153"/>
      <c r="N51" s="1607"/>
      <c r="O51" s="1605"/>
    </row>
    <row r="52" spans="4:15" ht="14">
      <c r="D52" s="87" t="s">
        <v>343</v>
      </c>
      <c r="E52" s="94" t="s">
        <v>341</v>
      </c>
      <c r="F52" s="88"/>
      <c r="G52" s="843">
        <v>89.3</v>
      </c>
      <c r="H52" s="831" t="s">
        <v>344</v>
      </c>
      <c r="I52" s="417">
        <v>79.7</v>
      </c>
      <c r="J52" s="217">
        <v>83.2</v>
      </c>
      <c r="K52" s="217">
        <v>91.3</v>
      </c>
      <c r="L52" s="1513">
        <v>84.8</v>
      </c>
      <c r="M52" s="153"/>
      <c r="N52" s="1608"/>
      <c r="O52" s="1605"/>
    </row>
    <row r="54" spans="4:15" ht="14">
      <c r="D54" s="66"/>
    </row>
    <row r="55" spans="4:15">
      <c r="D55" s="75"/>
    </row>
  </sheetData>
  <sheetProtection algorithmName="SHA-512" hashValue="8n3jji6YxKfFOajgQLMLsoU8m/sttRT2VKlOlIJ6AP3P9djBnDZ0/lfYmmUGEqsb43M8u3cTZF76dNSL4tTxlA==" saltValue="tAZIANzlyZ+71SPyh9GzCg==" spinCount="100000" sheet="1" objects="1" scenarios="1"/>
  <mergeCells count="7">
    <mergeCell ref="D4:L4"/>
    <mergeCell ref="D6:L6"/>
    <mergeCell ref="D8:L8"/>
    <mergeCell ref="O48:O52"/>
    <mergeCell ref="N48:N52"/>
    <mergeCell ref="N17:N37"/>
    <mergeCell ref="N42:N43"/>
  </mergeCells>
  <hyperlinks>
    <hyperlink ref="D10" r:id="rId1" display="Maersk.com/humancapital" xr:uid="{E384FF7E-B0F7-46FC-8B8A-EDC3693D7FB7}"/>
    <hyperlink ref="D9" r:id="rId2" xr:uid="{92E8A01C-D103-44A3-8D07-5ED99C8C129E}"/>
  </hyperlinks>
  <pageMargins left="0.7" right="0.7" top="0.75" bottom="0.75" header="0.3" footer="0.3"/>
  <pageSetup paperSize="9" orientation="portrait" r:id="rId3"/>
  <headerFooter>
    <oddFooter>&amp;L&amp;1#&amp;"Calibri"&amp;10&amp;K000000Classification: Internal</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A88A-8AC3-442B-8245-EE3167D99F93}">
  <sheetPr codeName="Sheet10"/>
  <dimension ref="A1:O21"/>
  <sheetViews>
    <sheetView showGridLines="0" zoomScale="110" zoomScaleNormal="110" workbookViewId="0"/>
  </sheetViews>
  <sheetFormatPr defaultColWidth="9.0703125" defaultRowHeight="13.5"/>
  <cols>
    <col min="1" max="1" width="15.640625" style="496" customWidth="1"/>
    <col min="2" max="3" width="1.7109375" style="41" customWidth="1"/>
    <col min="4" max="4" width="35.7109375" style="41" customWidth="1"/>
    <col min="5" max="5" width="10.7109375" style="42" customWidth="1"/>
    <col min="6" max="6" width="15.7109375" style="42" customWidth="1"/>
    <col min="7" max="12" width="10.7109375" style="42" customWidth="1"/>
    <col min="13" max="13" width="5.5" style="41" customWidth="1"/>
    <col min="14" max="14" width="80.7109375" style="41" customWidth="1"/>
    <col min="15" max="16384" width="9.0703125" style="41"/>
  </cols>
  <sheetData>
    <row r="1" spans="4:14">
      <c r="G1" s="41"/>
      <c r="H1" s="41"/>
      <c r="I1" s="41"/>
      <c r="J1" s="41"/>
      <c r="K1" s="41"/>
      <c r="L1" s="41"/>
      <c r="M1" s="153"/>
    </row>
    <row r="2" spans="4:14">
      <c r="E2" s="44"/>
      <c r="G2" s="41"/>
      <c r="H2" s="41"/>
      <c r="I2" s="41"/>
      <c r="J2" s="41"/>
      <c r="K2" s="41"/>
      <c r="L2" s="41"/>
      <c r="M2" s="153"/>
    </row>
    <row r="3" spans="4:14" ht="23.5">
      <c r="D3" s="164" t="s">
        <v>37</v>
      </c>
      <c r="E3" s="69"/>
      <c r="F3" s="69"/>
      <c r="G3" s="69"/>
      <c r="H3" s="69"/>
      <c r="I3" s="69"/>
      <c r="J3" s="69"/>
      <c r="K3" s="69"/>
      <c r="L3" s="69"/>
      <c r="N3" s="44"/>
    </row>
    <row r="4" spans="4:14" ht="5.15" customHeight="1"/>
    <row r="5" spans="4:14" ht="31.5" customHeight="1">
      <c r="D5" s="1592" t="s">
        <v>345</v>
      </c>
      <c r="E5" s="1593"/>
      <c r="F5" s="1593"/>
      <c r="G5" s="1593"/>
      <c r="H5" s="1593"/>
      <c r="I5" s="1593"/>
      <c r="J5" s="1593"/>
      <c r="K5" s="1593"/>
      <c r="L5" s="1593"/>
      <c r="N5" s="45"/>
    </row>
    <row r="6" spans="4:14" ht="5.15" customHeight="1">
      <c r="D6" s="40"/>
      <c r="E6" s="37"/>
      <c r="F6" s="37"/>
      <c r="G6" s="37"/>
      <c r="H6" s="37"/>
      <c r="I6" s="37"/>
      <c r="J6" s="37"/>
      <c r="K6" s="37"/>
      <c r="L6" s="37"/>
    </row>
    <row r="7" spans="4:14" ht="42.75" customHeight="1">
      <c r="D7" s="1592" t="s">
        <v>346</v>
      </c>
      <c r="E7" s="1593"/>
      <c r="F7" s="1593"/>
      <c r="G7" s="1593"/>
      <c r="H7" s="1593"/>
      <c r="I7" s="1593"/>
      <c r="J7" s="1593"/>
      <c r="K7" s="1593"/>
      <c r="L7" s="1593"/>
    </row>
    <row r="8" spans="4:14" ht="5.15" customHeight="1">
      <c r="D8" s="40"/>
      <c r="E8" s="37"/>
      <c r="F8" s="37"/>
      <c r="G8" s="37"/>
      <c r="H8" s="37"/>
      <c r="I8" s="37"/>
      <c r="J8" s="37"/>
      <c r="K8" s="37"/>
      <c r="L8" s="37"/>
    </row>
    <row r="9" spans="4:14" ht="14">
      <c r="D9" s="1594" t="s">
        <v>857</v>
      </c>
      <c r="E9" s="1593"/>
      <c r="F9" s="1593"/>
      <c r="G9" s="1593"/>
      <c r="H9" s="1593"/>
      <c r="I9" s="1593"/>
      <c r="J9" s="1593"/>
      <c r="K9" s="1593"/>
      <c r="L9" s="1593"/>
    </row>
    <row r="10" spans="4:14" ht="16.5">
      <c r="D10" s="659" t="s">
        <v>347</v>
      </c>
      <c r="E10" s="82"/>
      <c r="F10" s="37"/>
      <c r="G10" s="37"/>
      <c r="H10" s="37"/>
      <c r="I10" s="37"/>
      <c r="J10" s="37"/>
      <c r="K10" s="37"/>
      <c r="L10" s="37"/>
    </row>
    <row r="11" spans="4:14" ht="16.5">
      <c r="D11" s="80" t="s">
        <v>348</v>
      </c>
      <c r="E11" s="103"/>
      <c r="F11" s="37"/>
      <c r="G11" s="37"/>
      <c r="H11" s="37"/>
      <c r="I11" s="37"/>
      <c r="J11" s="37"/>
      <c r="K11" s="37"/>
      <c r="L11" s="37"/>
    </row>
    <row r="12" spans="4:14" ht="16.5">
      <c r="D12" s="80" t="s">
        <v>349</v>
      </c>
      <c r="E12" s="103"/>
      <c r="F12" s="37"/>
      <c r="G12" s="37"/>
      <c r="H12" s="37"/>
      <c r="I12" s="37"/>
      <c r="J12" s="37"/>
      <c r="K12" s="37"/>
      <c r="L12" s="37"/>
    </row>
    <row r="13" spans="4:14" ht="16.5">
      <c r="D13" s="80" t="s">
        <v>350</v>
      </c>
      <c r="E13" s="103"/>
      <c r="F13" s="37"/>
      <c r="G13" s="37"/>
      <c r="H13" s="37"/>
      <c r="I13" s="37"/>
      <c r="J13" s="37"/>
      <c r="K13" s="37"/>
      <c r="L13" s="37"/>
    </row>
    <row r="14" spans="4:14" ht="14">
      <c r="D14" s="80"/>
      <c r="E14" s="249"/>
    </row>
    <row r="15" spans="4:14" ht="16.5">
      <c r="D15" s="47" t="s">
        <v>150</v>
      </c>
      <c r="E15" s="70"/>
      <c r="F15" s="70"/>
      <c r="G15" s="70"/>
      <c r="H15" s="70"/>
      <c r="I15" s="70"/>
      <c r="J15" s="70"/>
      <c r="K15" s="70"/>
      <c r="L15" s="70"/>
      <c r="M15" s="46"/>
      <c r="N15" s="47" t="s">
        <v>151</v>
      </c>
    </row>
    <row r="17" spans="4:15" ht="16.5">
      <c r="D17" s="49" t="s">
        <v>38</v>
      </c>
      <c r="E17" s="84"/>
      <c r="F17" s="84"/>
    </row>
    <row r="18" spans="4:15" ht="5.15" customHeight="1">
      <c r="D18" s="40"/>
      <c r="E18" s="37"/>
      <c r="F18" s="37"/>
    </row>
    <row r="19" spans="4:15" ht="28">
      <c r="D19" s="32" t="s">
        <v>152</v>
      </c>
      <c r="E19" s="36" t="s">
        <v>153</v>
      </c>
      <c r="F19" s="36" t="s">
        <v>154</v>
      </c>
      <c r="G19" s="36">
        <v>2023</v>
      </c>
      <c r="H19" s="78" t="s">
        <v>155</v>
      </c>
      <c r="I19" s="78">
        <v>2022</v>
      </c>
      <c r="J19" s="36">
        <v>2021</v>
      </c>
      <c r="K19" s="36">
        <v>2020</v>
      </c>
      <c r="L19" s="1519">
        <v>2019</v>
      </c>
      <c r="N19" s="32"/>
    </row>
    <row r="20" spans="4:15" ht="63.65" customHeight="1">
      <c r="D20" s="95" t="s">
        <v>38</v>
      </c>
      <c r="E20" s="96" t="s">
        <v>351</v>
      </c>
      <c r="F20" s="97" t="s">
        <v>352</v>
      </c>
      <c r="G20" s="967">
        <v>90</v>
      </c>
      <c r="H20" s="604" t="str">
        <f>G20-I20&amp; " %-points"</f>
        <v>7 %-points</v>
      </c>
      <c r="I20" s="422">
        <v>83</v>
      </c>
      <c r="J20" s="208" t="s">
        <v>158</v>
      </c>
      <c r="K20" s="208" t="s">
        <v>158</v>
      </c>
      <c r="L20" s="1523" t="s">
        <v>158</v>
      </c>
      <c r="M20" s="153"/>
      <c r="N20" s="645" t="s">
        <v>353</v>
      </c>
      <c r="O20" s="239"/>
    </row>
    <row r="21" spans="4:15">
      <c r="D21" s="792" t="s">
        <v>354</v>
      </c>
    </row>
  </sheetData>
  <sheetProtection algorithmName="SHA-512" hashValue="CfaQe11JtgqOYkNOBpskH76sdQPTXvaKUNpiP2utRy1GS+tqN03UotsFj7X9dfXYZgKK1zs7HvDoBcfAuHWa7w==" saltValue="C5wQ8zejSegoD5trTaLuBQ==" spinCount="100000" sheet="1" objects="1" scenarios="1"/>
  <mergeCells count="3">
    <mergeCell ref="D5:L5"/>
    <mergeCell ref="D7:L7"/>
    <mergeCell ref="D9:L9"/>
  </mergeCells>
  <hyperlinks>
    <hyperlink ref="D11" r:id="rId1" xr:uid="{985058AA-0F63-4DFF-BCE2-977F072119F2}"/>
    <hyperlink ref="D13" r:id="rId2" xr:uid="{23149F86-E44A-4836-A5C4-1B168FB23773}"/>
    <hyperlink ref="D12" r:id="rId3" xr:uid="{0EAF2F8C-2D8D-4F2D-8FC3-637325ED1116}"/>
    <hyperlink ref="D10" r:id="rId4" xr:uid="{5D5555DE-3D7A-4F0B-AF54-A8B707606348}"/>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E39B-D3B5-4771-8C8C-842005ED59C5}">
  <sheetPr codeName="Sheet8"/>
  <dimension ref="A1:N36"/>
  <sheetViews>
    <sheetView showGridLines="0" zoomScale="110" zoomScaleNormal="110" workbookViewId="0"/>
  </sheetViews>
  <sheetFormatPr defaultColWidth="9.0703125" defaultRowHeight="13.5"/>
  <cols>
    <col min="1" max="1" width="15.640625" style="496" customWidth="1"/>
    <col min="2" max="3" width="1.7109375" style="41" customWidth="1"/>
    <col min="4" max="4" width="38.78515625" style="41" bestFit="1" customWidth="1"/>
    <col min="5" max="5" width="10.7109375" style="42" customWidth="1"/>
    <col min="6" max="6" width="15.7109375" style="42" customWidth="1"/>
    <col min="7" max="12" width="10.7109375" style="41" customWidth="1"/>
    <col min="13" max="13" width="5.7109375" style="161" customWidth="1"/>
    <col min="14" max="14" width="80.7109375" style="41" customWidth="1"/>
    <col min="15" max="16384" width="9.0703125" style="41"/>
  </cols>
  <sheetData>
    <row r="1" spans="4:14">
      <c r="M1" s="153"/>
    </row>
    <row r="2" spans="4:14">
      <c r="E2" s="44"/>
      <c r="M2" s="153"/>
    </row>
    <row r="3" spans="4:14" ht="23.5">
      <c r="D3" s="164" t="s">
        <v>355</v>
      </c>
      <c r="E3" s="691"/>
      <c r="F3" s="43"/>
      <c r="G3" s="43"/>
      <c r="H3" s="43"/>
      <c r="I3" s="43"/>
      <c r="J3" s="43"/>
      <c r="K3" s="43"/>
      <c r="L3" s="43"/>
      <c r="N3" s="44"/>
    </row>
    <row r="4" spans="4:14" ht="5.15" customHeight="1">
      <c r="E4" s="41"/>
      <c r="F4" s="41"/>
    </row>
    <row r="5" spans="4:14" ht="41.25" customHeight="1">
      <c r="D5" s="1592" t="s">
        <v>356</v>
      </c>
      <c r="E5" s="1593"/>
      <c r="F5" s="1593"/>
      <c r="G5" s="1593"/>
      <c r="H5" s="1593"/>
      <c r="I5" s="1593"/>
      <c r="J5" s="1593"/>
      <c r="K5" s="1593"/>
      <c r="L5" s="1593"/>
      <c r="N5" s="45"/>
    </row>
    <row r="6" spans="4:14" ht="5.15" customHeight="1">
      <c r="D6" s="40"/>
      <c r="E6" s="40"/>
      <c r="F6" s="40"/>
      <c r="G6" s="40"/>
      <c r="H6" s="40"/>
      <c r="I6" s="40"/>
      <c r="J6" s="40"/>
      <c r="K6" s="40"/>
      <c r="L6" s="40"/>
    </row>
    <row r="7" spans="4:14" ht="40.5" customHeight="1">
      <c r="D7" s="1592" t="s">
        <v>357</v>
      </c>
      <c r="E7" s="1593"/>
      <c r="F7" s="1593"/>
      <c r="G7" s="1593"/>
      <c r="H7" s="1593"/>
      <c r="I7" s="1593"/>
      <c r="J7" s="1593"/>
      <c r="K7" s="1593"/>
      <c r="L7" s="1593"/>
    </row>
    <row r="8" spans="4:14" ht="5.15" customHeight="1">
      <c r="D8" s="40"/>
      <c r="E8" s="40"/>
      <c r="F8" s="40"/>
      <c r="G8" s="40"/>
      <c r="H8" s="40"/>
      <c r="I8" s="40"/>
      <c r="J8" s="40"/>
      <c r="K8" s="40"/>
      <c r="L8" s="40"/>
    </row>
    <row r="9" spans="4:14" ht="14">
      <c r="D9" s="1594" t="s">
        <v>857</v>
      </c>
      <c r="E9" s="1593"/>
      <c r="F9" s="1593"/>
      <c r="G9" s="1593"/>
      <c r="H9" s="1593"/>
      <c r="I9" s="1593"/>
      <c r="J9" s="1593"/>
      <c r="K9" s="1593"/>
      <c r="L9" s="1593"/>
    </row>
    <row r="10" spans="4:14" ht="16.5">
      <c r="D10" s="659" t="s">
        <v>358</v>
      </c>
      <c r="E10" s="82"/>
      <c r="F10" s="692"/>
      <c r="G10" s="40"/>
      <c r="H10" s="296"/>
      <c r="I10" s="296"/>
      <c r="J10" s="40"/>
      <c r="K10" s="40"/>
      <c r="L10" s="40"/>
    </row>
    <row r="11" spans="4:14" ht="16.5">
      <c r="D11" s="659" t="s">
        <v>359</v>
      </c>
      <c r="E11" s="83"/>
      <c r="F11" s="40"/>
      <c r="G11" s="40"/>
      <c r="H11" s="40"/>
      <c r="I11" s="40"/>
      <c r="J11" s="40"/>
      <c r="K11" s="40"/>
      <c r="L11" s="40"/>
    </row>
    <row r="12" spans="4:14" ht="14">
      <c r="D12" s="80" t="s">
        <v>349</v>
      </c>
      <c r="E12" s="83"/>
      <c r="F12" s="41"/>
    </row>
    <row r="13" spans="4:14" ht="14">
      <c r="D13" s="80" t="s">
        <v>360</v>
      </c>
      <c r="E13" s="83"/>
      <c r="F13" s="41"/>
    </row>
    <row r="14" spans="4:14" ht="14">
      <c r="D14" s="80" t="s">
        <v>361</v>
      </c>
      <c r="E14" s="239"/>
      <c r="F14" s="41"/>
    </row>
    <row r="15" spans="4:14" ht="14">
      <c r="D15" s="80"/>
      <c r="E15" s="239"/>
      <c r="F15" s="41"/>
    </row>
    <row r="16" spans="4:14" ht="16.5">
      <c r="D16" s="47" t="s">
        <v>150</v>
      </c>
      <c r="E16" s="48"/>
      <c r="F16" s="48"/>
      <c r="G16" s="48"/>
      <c r="H16" s="48"/>
      <c r="I16" s="48"/>
      <c r="J16" s="48"/>
      <c r="K16" s="48"/>
      <c r="L16" s="48"/>
      <c r="N16" s="47" t="s">
        <v>151</v>
      </c>
    </row>
    <row r="17" spans="4:14">
      <c r="E17" s="41"/>
      <c r="F17" s="41"/>
    </row>
    <row r="18" spans="4:14" ht="16.5">
      <c r="D18" s="49" t="s">
        <v>32</v>
      </c>
      <c r="E18" s="24"/>
      <c r="F18" s="40"/>
    </row>
    <row r="19" spans="4:14" ht="5.15" customHeight="1">
      <c r="D19" s="40"/>
      <c r="E19" s="24"/>
      <c r="F19" s="40"/>
    </row>
    <row r="20" spans="4:14" ht="28">
      <c r="D20" s="32" t="s">
        <v>152</v>
      </c>
      <c r="E20" s="36" t="s">
        <v>153</v>
      </c>
      <c r="F20" s="36" t="s">
        <v>154</v>
      </c>
      <c r="G20" s="32">
        <v>2023</v>
      </c>
      <c r="H20" s="78" t="s">
        <v>155</v>
      </c>
      <c r="I20" s="32">
        <v>2022</v>
      </c>
      <c r="J20" s="32">
        <v>2021</v>
      </c>
      <c r="K20" s="32">
        <v>2020</v>
      </c>
      <c r="L20" s="311">
        <v>2019</v>
      </c>
      <c r="N20" s="32"/>
    </row>
    <row r="21" spans="4:14" ht="14">
      <c r="D21" s="95" t="s">
        <v>362</v>
      </c>
      <c r="E21" s="97" t="s">
        <v>363</v>
      </c>
      <c r="F21" s="97"/>
      <c r="G21" s="964">
        <v>34</v>
      </c>
      <c r="H21" s="598" t="str">
        <f>ROUND(G21-I21,0)&amp;" %-points"</f>
        <v>1 %-points</v>
      </c>
      <c r="I21" s="420">
        <v>32.71</v>
      </c>
      <c r="J21" s="212">
        <v>31</v>
      </c>
      <c r="K21" s="212">
        <v>28</v>
      </c>
      <c r="L21" s="1514">
        <v>28</v>
      </c>
      <c r="M21" s="153"/>
      <c r="N21" s="639" t="s">
        <v>364</v>
      </c>
    </row>
    <row r="23" spans="4:14" ht="16.5">
      <c r="D23" s="49" t="s">
        <v>365</v>
      </c>
      <c r="E23" s="37"/>
      <c r="F23" s="37"/>
    </row>
    <row r="24" spans="4:14" ht="5.15" customHeight="1">
      <c r="D24" s="40"/>
      <c r="E24" s="37"/>
      <c r="F24" s="37"/>
    </row>
    <row r="25" spans="4:14" ht="28">
      <c r="D25" s="32" t="s">
        <v>152</v>
      </c>
      <c r="E25" s="36" t="s">
        <v>153</v>
      </c>
      <c r="F25" s="36" t="s">
        <v>154</v>
      </c>
      <c r="G25" s="32">
        <v>2023</v>
      </c>
      <c r="H25" s="78" t="s">
        <v>155</v>
      </c>
      <c r="I25" s="32">
        <v>2022</v>
      </c>
      <c r="J25" s="32">
        <v>2021</v>
      </c>
      <c r="K25" s="32">
        <v>2020</v>
      </c>
      <c r="L25" s="311">
        <v>2019</v>
      </c>
      <c r="N25" s="32"/>
    </row>
    <row r="26" spans="4:14" ht="28">
      <c r="D26" s="71" t="s">
        <v>366</v>
      </c>
      <c r="E26" s="20" t="s">
        <v>363</v>
      </c>
      <c r="F26" s="20" t="s">
        <v>367</v>
      </c>
      <c r="G26" s="965">
        <v>35</v>
      </c>
      <c r="H26" s="599" t="str">
        <f>ROUND(G26-I26,0)&amp; " %-points"</f>
        <v>2 %-points</v>
      </c>
      <c r="I26" s="418">
        <v>32.86</v>
      </c>
      <c r="J26" s="214">
        <v>33</v>
      </c>
      <c r="K26" s="214">
        <v>31</v>
      </c>
      <c r="L26" s="1515">
        <v>31</v>
      </c>
      <c r="M26" s="153"/>
      <c r="N26" s="644" t="s">
        <v>368</v>
      </c>
    </row>
    <row r="27" spans="4:14" ht="28">
      <c r="D27" s="61" t="s">
        <v>369</v>
      </c>
      <c r="E27" s="35" t="s">
        <v>363</v>
      </c>
      <c r="F27" s="35" t="s">
        <v>370</v>
      </c>
      <c r="G27" s="966">
        <v>27</v>
      </c>
      <c r="H27" s="600" t="str">
        <f>ROUND(G27-I27,0)&amp;" %-points"</f>
        <v>1 %-points</v>
      </c>
      <c r="I27" s="419">
        <v>25.69</v>
      </c>
      <c r="J27" s="215">
        <v>22</v>
      </c>
      <c r="K27" s="215">
        <v>21</v>
      </c>
      <c r="L27" s="1516">
        <v>20</v>
      </c>
      <c r="M27" s="153"/>
      <c r="N27" s="643" t="s">
        <v>371</v>
      </c>
    </row>
    <row r="29" spans="4:14" ht="16.5">
      <c r="D29" s="49" t="s">
        <v>34</v>
      </c>
      <c r="E29" s="37"/>
      <c r="F29" s="37"/>
    </row>
    <row r="30" spans="4:14" ht="5.15" customHeight="1">
      <c r="D30" s="40"/>
      <c r="E30" s="37"/>
      <c r="F30" s="37"/>
    </row>
    <row r="31" spans="4:14" ht="28">
      <c r="D31" s="32" t="s">
        <v>152</v>
      </c>
      <c r="E31" s="36" t="s">
        <v>153</v>
      </c>
      <c r="F31" s="36" t="s">
        <v>154</v>
      </c>
      <c r="G31" s="32">
        <v>2023</v>
      </c>
      <c r="H31" s="78" t="s">
        <v>155</v>
      </c>
      <c r="I31" s="32">
        <v>2022</v>
      </c>
      <c r="J31" s="32">
        <v>2021</v>
      </c>
      <c r="K31" s="32">
        <v>2020</v>
      </c>
      <c r="L31" s="311">
        <v>2019</v>
      </c>
      <c r="N31" s="32"/>
    </row>
    <row r="32" spans="4:14" ht="28">
      <c r="D32" s="71" t="s">
        <v>372</v>
      </c>
      <c r="E32" s="20" t="s">
        <v>363</v>
      </c>
      <c r="F32" s="20"/>
      <c r="G32" s="965">
        <v>67</v>
      </c>
      <c r="H32" s="601" t="str">
        <f>ROUND(G32-I32,0)&amp;" %-points"</f>
        <v>0 %-points</v>
      </c>
      <c r="I32" s="418">
        <v>66.84</v>
      </c>
      <c r="J32" s="213">
        <v>72</v>
      </c>
      <c r="K32" s="213">
        <v>72</v>
      </c>
      <c r="L32" s="1517">
        <v>71</v>
      </c>
      <c r="M32" s="153"/>
      <c r="N32" s="644" t="s">
        <v>373</v>
      </c>
    </row>
    <row r="33" spans="4:14" ht="60" customHeight="1">
      <c r="D33" s="129" t="s">
        <v>374</v>
      </c>
      <c r="E33" s="35" t="s">
        <v>363</v>
      </c>
      <c r="F33" s="35" t="s">
        <v>375</v>
      </c>
      <c r="G33" s="966">
        <v>20</v>
      </c>
      <c r="H33" s="602" t="str">
        <f>ROUND(G33-I33,0)&amp;" %-points"</f>
        <v>4 %-points</v>
      </c>
      <c r="I33" s="419">
        <v>16.260000000000002</v>
      </c>
      <c r="J33" s="211">
        <v>15</v>
      </c>
      <c r="K33" s="211">
        <v>12</v>
      </c>
      <c r="L33" s="1518">
        <v>13</v>
      </c>
      <c r="M33" s="153"/>
      <c r="N33" s="643" t="s">
        <v>376</v>
      </c>
    </row>
    <row r="35" spans="4:14">
      <c r="D35" s="76"/>
    </row>
    <row r="36" spans="4:14">
      <c r="D36" s="44"/>
    </row>
  </sheetData>
  <sheetProtection algorithmName="SHA-512" hashValue="gdBkptD8iu6cF/OfZnfO5DnJbhgMMWc3O7UmGHZflyEnDG+JaUi4RxWbcTomacBA57NNC/+F9GnAzCtGrInrJA==" saltValue="viM4A/sNlJbP5FX5t8gnYA==" spinCount="100000" sheet="1" formatCells="0"/>
  <mergeCells count="3">
    <mergeCell ref="D5:L5"/>
    <mergeCell ref="D7:L7"/>
    <mergeCell ref="D9:L9"/>
  </mergeCells>
  <hyperlinks>
    <hyperlink ref="D14" r:id="rId1" display="Sexual harassment and/or non-discrimination policy" xr:uid="{4FE2EA7C-DF4B-4CB1-AB05-577886536689}"/>
    <hyperlink ref="D11" r:id="rId2" xr:uid="{FD20CBD2-F8FE-42FC-8075-20B40B788067}"/>
    <hyperlink ref="D12" r:id="rId3" xr:uid="{8048B583-4D14-44FB-8D20-3837BF2F7F0C}"/>
    <hyperlink ref="D10" r:id="rId4" xr:uid="{21393F20-9580-4DC3-9D35-CEA2C92298B5}"/>
    <hyperlink ref="D13" r:id="rId5" xr:uid="{2F74B890-C23B-4ADD-BB22-7547A5776E87}"/>
  </hyperlinks>
  <pageMargins left="0.7" right="0.7" top="0.75" bottom="0.75" header="0.3" footer="0.3"/>
  <pageSetup paperSize="9" orientation="portrait" r:id="rId6"/>
  <headerFooter>
    <oddFooter>&amp;L&amp;1#&amp;"Calibri"&amp;10&amp;K000000Classification: Internal</oddFooter>
  </headerFooter>
  <drawing r:id="rId7"/>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AB6C5-8C07-4322-A714-FFAEF084A726}">
  <sheetPr codeName="Sheet9"/>
  <dimension ref="A1:N31"/>
  <sheetViews>
    <sheetView showGridLines="0" zoomScale="110" zoomScaleNormal="110" workbookViewId="0"/>
  </sheetViews>
  <sheetFormatPr defaultRowHeight="13.5"/>
  <cols>
    <col min="1" max="1" width="15.640625" style="715" customWidth="1"/>
    <col min="2" max="2" width="2.7109375" customWidth="1"/>
    <col min="3" max="3" width="35.7109375" customWidth="1"/>
    <col min="4" max="4" width="10.7109375" style="31" customWidth="1"/>
    <col min="5" max="5" width="15.7109375" style="31" customWidth="1"/>
    <col min="6" max="11" width="10.7109375" style="31" customWidth="1"/>
    <col min="12" max="12" width="5.5" customWidth="1"/>
    <col min="13" max="13" width="56.2109375" customWidth="1"/>
  </cols>
  <sheetData>
    <row r="1" spans="1:13" s="41" customFormat="1">
      <c r="A1" s="714"/>
      <c r="D1" s="42"/>
      <c r="E1" s="42"/>
      <c r="L1" s="153"/>
    </row>
    <row r="2" spans="1:13" s="41" customFormat="1">
      <c r="A2" s="714"/>
      <c r="D2" s="44"/>
      <c r="E2" s="42"/>
      <c r="L2" s="153"/>
    </row>
    <row r="3" spans="1:13" ht="23.5">
      <c r="C3" s="172" t="s">
        <v>35</v>
      </c>
      <c r="D3" s="101"/>
      <c r="E3" s="101"/>
      <c r="F3" s="101"/>
      <c r="G3" s="101"/>
      <c r="H3" s="101"/>
      <c r="I3" s="101"/>
      <c r="J3" s="101"/>
      <c r="K3" s="101"/>
      <c r="M3" s="13"/>
    </row>
    <row r="4" spans="1:13" ht="5.15" customHeight="1"/>
    <row r="5" spans="1:13" ht="55.5" customHeight="1">
      <c r="C5" s="1592" t="s">
        <v>377</v>
      </c>
      <c r="D5" s="1593"/>
      <c r="E5" s="1593"/>
      <c r="F5" s="1593"/>
      <c r="G5" s="1593"/>
      <c r="H5" s="1593"/>
      <c r="I5" s="1593"/>
      <c r="J5" s="1593"/>
      <c r="K5" s="1593"/>
      <c r="M5" s="29"/>
    </row>
    <row r="6" spans="1:13" ht="5.15" customHeight="1">
      <c r="C6" s="10"/>
      <c r="D6" s="102"/>
      <c r="E6" s="102"/>
      <c r="F6" s="102"/>
      <c r="G6" s="102"/>
      <c r="H6" s="102"/>
      <c r="I6" s="102"/>
      <c r="J6" s="102"/>
      <c r="K6" s="102"/>
    </row>
    <row r="7" spans="1:13" ht="29.25" customHeight="1">
      <c r="C7" s="1592" t="s">
        <v>378</v>
      </c>
      <c r="D7" s="1593"/>
      <c r="E7" s="1593"/>
      <c r="F7" s="1593"/>
      <c r="G7" s="1593"/>
      <c r="H7" s="1593"/>
      <c r="I7" s="1593"/>
      <c r="J7" s="1593"/>
      <c r="K7" s="1593"/>
      <c r="M7" s="225"/>
    </row>
    <row r="8" spans="1:13" ht="5.15" customHeight="1">
      <c r="C8" s="10"/>
      <c r="D8" s="102"/>
      <c r="E8" s="102"/>
      <c r="F8" s="102"/>
      <c r="G8" s="102"/>
      <c r="H8" s="102"/>
      <c r="I8" s="102"/>
      <c r="J8" s="102"/>
      <c r="K8" s="102"/>
    </row>
    <row r="9" spans="1:13" ht="14">
      <c r="C9" s="1594" t="s">
        <v>857</v>
      </c>
      <c r="D9" s="1593"/>
      <c r="E9" s="1593"/>
      <c r="F9" s="1593"/>
      <c r="G9" s="1593"/>
      <c r="H9" s="1593"/>
      <c r="I9" s="1593"/>
      <c r="J9" s="1593"/>
      <c r="K9" s="1593"/>
    </row>
    <row r="10" spans="1:13" ht="16.5">
      <c r="C10" s="659" t="s">
        <v>379</v>
      </c>
      <c r="D10" s="82"/>
      <c r="E10" s="103"/>
      <c r="F10" s="102"/>
      <c r="G10" s="102"/>
      <c r="H10" s="102"/>
      <c r="I10" s="102"/>
      <c r="J10" s="102"/>
      <c r="K10" s="102"/>
    </row>
    <row r="11" spans="1:13" ht="16.5">
      <c r="C11" s="124" t="s">
        <v>380</v>
      </c>
      <c r="D11" s="102"/>
      <c r="E11" s="103"/>
      <c r="F11" s="102"/>
      <c r="G11" s="102"/>
      <c r="H11" s="102"/>
      <c r="I11" s="102"/>
      <c r="J11" s="102"/>
      <c r="K11" s="102"/>
    </row>
    <row r="12" spans="1:13" ht="16.5">
      <c r="C12" s="80" t="s">
        <v>349</v>
      </c>
      <c r="D12" s="102"/>
      <c r="E12" s="103"/>
      <c r="F12" s="102"/>
      <c r="G12" s="296"/>
      <c r="H12" s="296"/>
      <c r="I12" s="102"/>
      <c r="J12" s="102"/>
      <c r="K12" s="104"/>
    </row>
    <row r="13" spans="1:13" ht="16.5">
      <c r="C13" s="80" t="s">
        <v>350</v>
      </c>
      <c r="D13" s="102"/>
      <c r="E13" s="240"/>
      <c r="F13" s="102"/>
      <c r="G13" s="102"/>
      <c r="H13" s="102"/>
      <c r="I13" s="102"/>
      <c r="J13" s="102"/>
      <c r="K13" s="102"/>
    </row>
    <row r="14" spans="1:13" ht="14">
      <c r="C14" s="486" t="s">
        <v>381</v>
      </c>
      <c r="E14" s="262"/>
    </row>
    <row r="15" spans="1:13" ht="14">
      <c r="C15" s="80" t="s">
        <v>382</v>
      </c>
      <c r="E15" s="103"/>
    </row>
    <row r="16" spans="1:13" ht="14">
      <c r="C16" s="80" t="s">
        <v>383</v>
      </c>
      <c r="E16" s="103"/>
    </row>
    <row r="17" spans="1:14" ht="14">
      <c r="C17" s="80"/>
      <c r="D17" s="249"/>
      <c r="M17" s="41"/>
      <c r="N17" s="41"/>
    </row>
    <row r="18" spans="1:14" ht="16.5">
      <c r="C18" s="17" t="s">
        <v>150</v>
      </c>
      <c r="D18" s="105"/>
      <c r="E18" s="105"/>
      <c r="F18" s="105"/>
      <c r="G18" s="105"/>
      <c r="H18" s="105"/>
      <c r="I18" s="105"/>
      <c r="J18" s="105"/>
      <c r="K18" s="105"/>
      <c r="L18" s="16"/>
      <c r="M18" s="41"/>
      <c r="N18" s="41"/>
    </row>
    <row r="19" spans="1:14">
      <c r="M19" s="41"/>
      <c r="N19" s="41"/>
    </row>
    <row r="20" spans="1:14" ht="16.5">
      <c r="C20" s="14" t="s">
        <v>36</v>
      </c>
      <c r="D20" s="37"/>
      <c r="E20" s="102"/>
      <c r="M20" s="41"/>
      <c r="N20" s="41"/>
    </row>
    <row r="21" spans="1:14" ht="5.15" customHeight="1">
      <c r="C21" s="10"/>
      <c r="D21" s="37"/>
      <c r="E21" s="102"/>
      <c r="M21" s="41"/>
      <c r="N21" s="41"/>
    </row>
    <row r="22" spans="1:14" s="41" customFormat="1" ht="28">
      <c r="A22" s="714"/>
      <c r="C22" s="32" t="s">
        <v>152</v>
      </c>
      <c r="D22" s="36" t="s">
        <v>153</v>
      </c>
      <c r="E22" s="36" t="s">
        <v>154</v>
      </c>
      <c r="F22" s="36">
        <v>2023</v>
      </c>
      <c r="G22" s="78" t="s">
        <v>155</v>
      </c>
      <c r="H22" s="78">
        <v>2022</v>
      </c>
      <c r="I22" s="36">
        <v>2021</v>
      </c>
      <c r="J22" s="36">
        <v>2020</v>
      </c>
      <c r="K22" s="1519">
        <v>2019</v>
      </c>
    </row>
    <row r="23" spans="1:14" ht="28">
      <c r="C23" s="230" t="s">
        <v>384</v>
      </c>
      <c r="D23" s="114" t="s">
        <v>385</v>
      </c>
      <c r="E23" s="35"/>
      <c r="F23" s="914">
        <v>6</v>
      </c>
      <c r="G23" s="1336">
        <f>(F23-H23)/H23</f>
        <v>1</v>
      </c>
      <c r="H23" s="421">
        <v>3</v>
      </c>
      <c r="I23" s="150" t="s">
        <v>158</v>
      </c>
      <c r="J23" s="150" t="s">
        <v>158</v>
      </c>
      <c r="K23" s="1520" t="s">
        <v>158</v>
      </c>
      <c r="M23" s="41"/>
      <c r="N23" s="41"/>
    </row>
    <row r="24" spans="1:14" ht="15">
      <c r="C24" s="263"/>
      <c r="D24" s="116"/>
      <c r="E24" s="264"/>
      <c r="F24" s="266"/>
      <c r="G24" s="266"/>
      <c r="H24" s="266"/>
      <c r="I24" s="265"/>
      <c r="J24" s="265"/>
      <c r="K24" s="265"/>
      <c r="M24" s="41"/>
      <c r="N24" s="41"/>
    </row>
    <row r="25" spans="1:14" ht="30.65" customHeight="1">
      <c r="C25" s="1612" t="s">
        <v>386</v>
      </c>
      <c r="D25" s="1613"/>
      <c r="E25" s="1613"/>
      <c r="F25" s="1613"/>
      <c r="G25" s="1613"/>
      <c r="H25" s="1613"/>
      <c r="I25" s="1613"/>
      <c r="J25" s="1613"/>
      <c r="K25" s="1613"/>
      <c r="L25" s="1521"/>
      <c r="M25" s="41"/>
      <c r="N25" s="41"/>
    </row>
    <row r="26" spans="1:14" ht="15">
      <c r="C26" s="263"/>
      <c r="D26" s="116"/>
      <c r="E26" s="264"/>
      <c r="F26" s="266"/>
      <c r="G26" s="266"/>
      <c r="H26" s="266"/>
      <c r="I26" s="265"/>
      <c r="J26" s="265"/>
      <c r="K26" s="265"/>
      <c r="M26" s="41"/>
      <c r="N26" s="41"/>
    </row>
    <row r="27" spans="1:14" s="200" customFormat="1" ht="27.65" customHeight="1">
      <c r="A27" s="1400"/>
      <c r="C27" s="1614" t="s">
        <v>858</v>
      </c>
      <c r="D27" s="1615"/>
      <c r="E27" s="1615"/>
      <c r="F27" s="1615"/>
      <c r="G27" s="1615"/>
      <c r="H27" s="1615"/>
      <c r="I27" s="1615"/>
      <c r="J27" s="1615"/>
      <c r="K27" s="1615"/>
      <c r="L27" s="1522"/>
      <c r="M27" s="79"/>
      <c r="N27" s="79"/>
    </row>
    <row r="28" spans="1:14">
      <c r="C28" s="267"/>
      <c r="M28" s="41"/>
      <c r="N28" s="41"/>
    </row>
    <row r="29" spans="1:14">
      <c r="M29" s="41"/>
      <c r="N29" s="41"/>
    </row>
    <row r="30" spans="1:14">
      <c r="M30" s="41"/>
      <c r="N30" s="41"/>
    </row>
    <row r="31" spans="1:14">
      <c r="M31" s="41"/>
      <c r="N31" s="41"/>
    </row>
  </sheetData>
  <sheetProtection algorithmName="SHA-512" hashValue="vHwPJvZAS7oTAimES10UlE4Utgsoz0lwYOwK/spFuW6+BDC3OZCRqN0cj8q2jmeP1/JDpnVkod8OMw8GOUoCNQ==" saltValue="3FvyRKXLIlGDl1qvkW7HSw==" spinCount="100000" sheet="1" objects="1" scenarios="1"/>
  <mergeCells count="5">
    <mergeCell ref="C5:K5"/>
    <mergeCell ref="C7:K7"/>
    <mergeCell ref="C9:K9"/>
    <mergeCell ref="C25:K25"/>
    <mergeCell ref="C27:K27"/>
  </mergeCells>
  <hyperlinks>
    <hyperlink ref="C11" r:id="rId1" xr:uid="{76B14550-257A-42BE-BE8B-64762A320FC8}"/>
    <hyperlink ref="C13" r:id="rId2" xr:uid="{F1F28788-C4F9-4857-8D33-D99831FC1C2B}"/>
    <hyperlink ref="C14" r:id="rId3" xr:uid="{B0E0D5FB-4CD4-4885-BAA6-CFB9B58C1994}"/>
    <hyperlink ref="C12" r:id="rId4" xr:uid="{46EC0F64-DA57-4226-AFBD-4E7D9D5D35CD}"/>
    <hyperlink ref="C15" r:id="rId5" xr:uid="{68D65217-8D9B-467D-8DB0-CFAB565D9055}"/>
    <hyperlink ref="C10" r:id="rId6" xr:uid="{76215923-2DEC-47D7-945F-2E89CDEA2A71}"/>
    <hyperlink ref="C16" r:id="rId7" xr:uid="{BFC4C081-E42F-47D7-8969-A93A64357EE6}"/>
  </hyperlinks>
  <pageMargins left="0.7" right="0.7" top="0.75" bottom="0.75" header="0.3" footer="0.3"/>
  <pageSetup paperSize="9" orientation="portrait" r:id="rId8"/>
  <headerFooter>
    <oddFooter>&amp;L&amp;1#&amp;"Calibri"&amp;10&amp;K000000Classification: Internal</oddFooter>
  </headerFooter>
  <drawing r:id="rId9"/>
  <legacy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253D2-2E3B-474E-A009-E48D34CFA4D9}">
  <sheetPr codeName="Sheet11"/>
  <dimension ref="A1:N38"/>
  <sheetViews>
    <sheetView showGridLines="0" zoomScale="110" zoomScaleNormal="110" workbookViewId="0"/>
  </sheetViews>
  <sheetFormatPr defaultColWidth="9.0703125" defaultRowHeight="13.5"/>
  <cols>
    <col min="1" max="1" width="15.640625" style="496" customWidth="1"/>
    <col min="2" max="3" width="1.7109375" style="41" customWidth="1"/>
    <col min="4" max="4" width="37.7109375" style="41" customWidth="1"/>
    <col min="5" max="5" width="10.7109375" style="42" customWidth="1"/>
    <col min="6" max="6" width="15.7109375" style="42" customWidth="1"/>
    <col min="7" max="9" width="10.7109375" style="41" customWidth="1"/>
    <col min="10" max="10" width="12.5" style="41" bestFit="1" customWidth="1"/>
    <col min="11" max="12" width="10.7109375" style="41" customWidth="1"/>
    <col min="13" max="13" width="5.5" style="41" customWidth="1"/>
    <col min="14" max="14" width="80.7109375" style="41" customWidth="1"/>
    <col min="15" max="16384" width="9.0703125" style="41"/>
  </cols>
  <sheetData>
    <row r="1" spans="4:14">
      <c r="M1" s="153"/>
    </row>
    <row r="2" spans="4:14">
      <c r="E2" s="44"/>
      <c r="M2" s="153"/>
    </row>
    <row r="3" spans="4:14" ht="23.5">
      <c r="D3" s="164" t="s">
        <v>40</v>
      </c>
      <c r="E3" s="69"/>
      <c r="F3" s="69"/>
      <c r="G3" s="43"/>
      <c r="H3" s="43"/>
      <c r="I3" s="43"/>
      <c r="J3" s="43"/>
      <c r="K3" s="43"/>
      <c r="L3" s="43"/>
      <c r="N3" s="44"/>
    </row>
    <row r="4" spans="4:14" ht="5.15" customHeight="1"/>
    <row r="5" spans="4:14" ht="38.25" customHeight="1">
      <c r="D5" s="1592" t="s">
        <v>387</v>
      </c>
      <c r="E5" s="1593"/>
      <c r="F5" s="1593"/>
      <c r="G5" s="1593"/>
      <c r="H5" s="1593"/>
      <c r="I5" s="1593"/>
      <c r="J5" s="1593"/>
      <c r="K5" s="1593"/>
      <c r="L5" s="1593"/>
      <c r="N5" s="45"/>
    </row>
    <row r="6" spans="4:14" ht="5.15" customHeight="1">
      <c r="D6" s="40"/>
      <c r="E6" s="37"/>
      <c r="F6" s="37"/>
      <c r="G6" s="40"/>
      <c r="H6" s="40"/>
      <c r="I6" s="40"/>
      <c r="J6" s="40"/>
      <c r="K6" s="40"/>
      <c r="L6" s="40"/>
    </row>
    <row r="7" spans="4:14" ht="25.5" customHeight="1">
      <c r="D7" s="1592" t="s">
        <v>388</v>
      </c>
      <c r="E7" s="1593"/>
      <c r="F7" s="1593"/>
      <c r="G7" s="1593"/>
      <c r="H7" s="1593"/>
      <c r="I7" s="1593"/>
      <c r="J7" s="1593"/>
      <c r="K7" s="1593"/>
      <c r="L7" s="1593"/>
    </row>
    <row r="8" spans="4:14" ht="5.15" customHeight="1">
      <c r="D8" s="40"/>
      <c r="E8" s="37"/>
      <c r="F8" s="37"/>
      <c r="G8" s="40"/>
      <c r="H8" s="40"/>
      <c r="I8" s="40"/>
      <c r="J8" s="40"/>
      <c r="K8" s="40"/>
      <c r="L8" s="40"/>
    </row>
    <row r="9" spans="4:14" ht="14">
      <c r="D9" s="1594" t="s">
        <v>857</v>
      </c>
      <c r="E9" s="1593"/>
      <c r="F9" s="1593"/>
      <c r="G9" s="1593"/>
      <c r="H9" s="1593"/>
      <c r="I9" s="1593"/>
      <c r="J9" s="1593"/>
      <c r="K9" s="1593"/>
      <c r="L9" s="1593"/>
    </row>
    <row r="10" spans="4:14" ht="16.5">
      <c r="D10" s="659" t="s">
        <v>389</v>
      </c>
      <c r="E10" s="82"/>
      <c r="F10" s="37"/>
      <c r="G10" s="40"/>
      <c r="H10" s="40"/>
      <c r="I10" s="40"/>
      <c r="J10" s="40"/>
      <c r="K10" s="40"/>
      <c r="L10" s="296"/>
    </row>
    <row r="11" spans="4:14" ht="16.5">
      <c r="D11" s="80" t="s">
        <v>390</v>
      </c>
      <c r="E11" s="103"/>
      <c r="F11" s="37"/>
      <c r="G11" s="40"/>
      <c r="H11" s="40"/>
      <c r="I11" s="40"/>
      <c r="J11" s="40"/>
      <c r="K11" s="40"/>
      <c r="L11" s="40"/>
    </row>
    <row r="12" spans="4:14" ht="14">
      <c r="D12" s="80" t="s">
        <v>391</v>
      </c>
      <c r="E12" s="103"/>
      <c r="G12" s="44"/>
    </row>
    <row r="13" spans="4:14" ht="14">
      <c r="D13" s="80"/>
      <c r="E13" s="249"/>
      <c r="N13" s="46"/>
    </row>
    <row r="14" spans="4:14" ht="16.5">
      <c r="D14" s="47" t="s">
        <v>150</v>
      </c>
      <c r="E14" s="70"/>
      <c r="F14" s="70"/>
      <c r="G14" s="48"/>
      <c r="H14" s="48"/>
      <c r="I14" s="48"/>
      <c r="J14" s="48"/>
      <c r="K14" s="48"/>
      <c r="L14" s="48"/>
      <c r="M14" s="46"/>
      <c r="N14" s="47" t="s">
        <v>151</v>
      </c>
    </row>
    <row r="16" spans="4:14" ht="16.5">
      <c r="D16" s="49" t="s">
        <v>41</v>
      </c>
      <c r="E16" s="37"/>
      <c r="F16" s="37"/>
    </row>
    <row r="17" spans="4:14" ht="5.15" customHeight="1">
      <c r="D17" s="40"/>
      <c r="E17" s="37"/>
      <c r="F17" s="37"/>
    </row>
    <row r="18" spans="4:14" ht="28">
      <c r="D18" s="32" t="s">
        <v>152</v>
      </c>
      <c r="E18" s="36" t="s">
        <v>153</v>
      </c>
      <c r="F18" s="36" t="s">
        <v>154</v>
      </c>
      <c r="G18" s="32">
        <v>2023</v>
      </c>
      <c r="H18" s="78" t="s">
        <v>155</v>
      </c>
      <c r="I18" s="32">
        <v>2022</v>
      </c>
      <c r="J18" s="32">
        <v>2021</v>
      </c>
      <c r="K18" s="32">
        <v>2020</v>
      </c>
      <c r="L18" s="311">
        <v>2019</v>
      </c>
      <c r="N18" s="32"/>
    </row>
    <row r="19" spans="4:14" ht="14">
      <c r="D19" s="71" t="s">
        <v>41</v>
      </c>
      <c r="E19" s="20" t="s">
        <v>307</v>
      </c>
      <c r="F19" s="20"/>
      <c r="G19" s="931">
        <v>4</v>
      </c>
      <c r="H19" s="605">
        <f>(G19-I19)/I19</f>
        <v>-0.55555555555555558</v>
      </c>
      <c r="I19" s="423">
        <v>9</v>
      </c>
      <c r="J19" s="109">
        <v>4</v>
      </c>
      <c r="K19" s="109">
        <v>1</v>
      </c>
      <c r="L19" s="319">
        <v>5</v>
      </c>
      <c r="M19" s="153"/>
      <c r="N19" s="1595" t="s">
        <v>392</v>
      </c>
    </row>
    <row r="20" spans="4:14" ht="14">
      <c r="D20" s="99" t="s">
        <v>393</v>
      </c>
      <c r="E20" s="26" t="s">
        <v>307</v>
      </c>
      <c r="F20" s="26"/>
      <c r="G20" s="932">
        <v>2</v>
      </c>
      <c r="H20" s="606">
        <f>(G20-I20)/I20</f>
        <v>-0.33333333333333331</v>
      </c>
      <c r="I20" s="424">
        <v>3</v>
      </c>
      <c r="J20" s="151">
        <v>3</v>
      </c>
      <c r="K20" s="151">
        <v>0</v>
      </c>
      <c r="L20" s="1524">
        <v>3</v>
      </c>
      <c r="N20" s="1596"/>
    </row>
    <row r="21" spans="4:14" ht="14">
      <c r="D21" s="100" t="s">
        <v>394</v>
      </c>
      <c r="E21" s="94" t="s">
        <v>307</v>
      </c>
      <c r="F21" s="94"/>
      <c r="G21" s="933">
        <v>2</v>
      </c>
      <c r="H21" s="607">
        <f>(G21-I21)/I21</f>
        <v>-0.66666666666666663</v>
      </c>
      <c r="I21" s="166">
        <v>6</v>
      </c>
      <c r="J21" s="152">
        <v>1</v>
      </c>
      <c r="K21" s="152">
        <v>1</v>
      </c>
      <c r="L21" s="1525">
        <v>2</v>
      </c>
      <c r="N21" s="1616"/>
    </row>
    <row r="22" spans="4:14">
      <c r="E22" s="106"/>
    </row>
    <row r="23" spans="4:14" ht="16.5">
      <c r="D23" s="49" t="s">
        <v>42</v>
      </c>
      <c r="E23" s="37"/>
      <c r="F23" s="37"/>
      <c r="I23" s="44"/>
    </row>
    <row r="24" spans="4:14" ht="5.15" customHeight="1">
      <c r="D24" s="40"/>
      <c r="E24" s="37"/>
      <c r="F24" s="37"/>
    </row>
    <row r="25" spans="4:14" ht="28">
      <c r="D25" s="32" t="s">
        <v>152</v>
      </c>
      <c r="E25" s="36" t="s">
        <v>153</v>
      </c>
      <c r="F25" s="36" t="s">
        <v>154</v>
      </c>
      <c r="G25" s="32">
        <v>2023</v>
      </c>
      <c r="H25" s="378" t="s">
        <v>155</v>
      </c>
      <c r="I25" s="32">
        <v>2022</v>
      </c>
      <c r="J25" s="32">
        <v>2021</v>
      </c>
      <c r="K25" s="32">
        <v>2020</v>
      </c>
      <c r="L25" s="311">
        <v>2019</v>
      </c>
      <c r="N25" s="32"/>
    </row>
    <row r="26" spans="4:14" ht="34.5" customHeight="1">
      <c r="D26" s="271" t="s">
        <v>395</v>
      </c>
      <c r="E26" s="110" t="s">
        <v>396</v>
      </c>
      <c r="F26" s="272"/>
      <c r="G26" s="1000">
        <v>1.1100000000000001</v>
      </c>
      <c r="H26" s="1001">
        <f>(G26-I26)/I26</f>
        <v>0.19354838709677424</v>
      </c>
      <c r="I26" s="746">
        <v>0.93</v>
      </c>
      <c r="J26" s="304">
        <v>0.93</v>
      </c>
      <c r="K26" s="305">
        <v>1.22</v>
      </c>
      <c r="L26" s="1526">
        <v>1.1599999999999999</v>
      </c>
      <c r="M26" s="153"/>
      <c r="N26" s="1595" t="s">
        <v>891</v>
      </c>
    </row>
    <row r="27" spans="4:14" ht="33" customHeight="1">
      <c r="D27" s="50" t="s">
        <v>397</v>
      </c>
      <c r="E27" s="77" t="s">
        <v>278</v>
      </c>
      <c r="F27" s="21"/>
      <c r="G27" s="835">
        <v>376</v>
      </c>
      <c r="H27" s="1002">
        <f>(G27-I27)/I27</f>
        <v>0.33333333333333331</v>
      </c>
      <c r="I27" s="402">
        <v>282</v>
      </c>
      <c r="J27" s="38">
        <v>270</v>
      </c>
      <c r="K27" s="376">
        <v>327</v>
      </c>
      <c r="L27" s="1527">
        <v>274</v>
      </c>
      <c r="M27" s="153"/>
      <c r="N27" s="1596"/>
    </row>
    <row r="28" spans="4:14" ht="42" customHeight="1">
      <c r="D28" s="61" t="s">
        <v>398</v>
      </c>
      <c r="E28" s="114" t="s">
        <v>399</v>
      </c>
      <c r="F28" s="35"/>
      <c r="G28" s="923">
        <v>338850661</v>
      </c>
      <c r="H28" s="998">
        <f>(G28-I28)/I28</f>
        <v>0.12183508872951677</v>
      </c>
      <c r="I28" s="999">
        <v>302050332</v>
      </c>
      <c r="J28" s="381">
        <v>291119670</v>
      </c>
      <c r="K28" s="307">
        <v>268144778</v>
      </c>
      <c r="L28" s="1528">
        <v>236370152</v>
      </c>
      <c r="M28" s="153"/>
      <c r="N28" s="1616"/>
    </row>
    <row r="29" spans="4:14" ht="14">
      <c r="D29" s="65"/>
      <c r="E29" s="268"/>
      <c r="F29" s="116"/>
      <c r="G29" s="273"/>
      <c r="H29" s="117"/>
      <c r="I29" s="117"/>
      <c r="J29" s="116"/>
      <c r="K29" s="269"/>
      <c r="L29" s="116"/>
      <c r="M29" s="153"/>
      <c r="N29" s="270"/>
    </row>
    <row r="30" spans="4:14" ht="16.5">
      <c r="D30" s="49" t="s">
        <v>43</v>
      </c>
      <c r="E30" s="37"/>
      <c r="F30" s="37"/>
    </row>
    <row r="31" spans="4:14" ht="5.15" customHeight="1">
      <c r="D31" s="40"/>
      <c r="E31" s="37"/>
      <c r="F31" s="37"/>
    </row>
    <row r="32" spans="4:14" ht="28">
      <c r="D32" s="32" t="s">
        <v>152</v>
      </c>
      <c r="E32" s="36" t="s">
        <v>153</v>
      </c>
      <c r="F32" s="36" t="s">
        <v>154</v>
      </c>
      <c r="G32" s="32">
        <v>2023</v>
      </c>
      <c r="H32" s="78" t="s">
        <v>155</v>
      </c>
      <c r="I32" s="32">
        <v>2022</v>
      </c>
      <c r="J32" s="32">
        <v>2021</v>
      </c>
      <c r="K32" s="32">
        <v>2020</v>
      </c>
      <c r="L32" s="311">
        <v>2019</v>
      </c>
      <c r="N32" s="32"/>
    </row>
    <row r="33" spans="4:14" ht="163" customHeight="1">
      <c r="D33" s="649" t="s">
        <v>400</v>
      </c>
      <c r="E33" s="650" t="s">
        <v>351</v>
      </c>
      <c r="F33" s="651" t="s">
        <v>352</v>
      </c>
      <c r="G33" s="935">
        <v>99</v>
      </c>
      <c r="H33" s="934" t="str">
        <f>G33-I33&amp; " %-points"</f>
        <v>16 %-points</v>
      </c>
      <c r="I33" s="936">
        <v>83</v>
      </c>
      <c r="J33" s="652" t="s">
        <v>158</v>
      </c>
      <c r="K33" s="652" t="s">
        <v>158</v>
      </c>
      <c r="L33" s="1529" t="s">
        <v>158</v>
      </c>
      <c r="M33" s="153"/>
      <c r="N33" s="655" t="s">
        <v>401</v>
      </c>
    </row>
    <row r="34" spans="4:14" ht="103.5" customHeight="1">
      <c r="D34" s="653" t="s">
        <v>402</v>
      </c>
      <c r="E34" s="648" t="s">
        <v>351</v>
      </c>
      <c r="F34" s="654" t="s">
        <v>403</v>
      </c>
      <c r="G34" s="937">
        <v>98</v>
      </c>
      <c r="H34" s="657" t="s">
        <v>158</v>
      </c>
      <c r="I34" s="656" t="s">
        <v>158</v>
      </c>
      <c r="J34" s="656" t="s">
        <v>158</v>
      </c>
      <c r="K34" s="656" t="s">
        <v>158</v>
      </c>
      <c r="L34" s="1530" t="s">
        <v>158</v>
      </c>
      <c r="N34" s="637" t="s">
        <v>404</v>
      </c>
    </row>
    <row r="35" spans="4:14">
      <c r="D35" s="792" t="s">
        <v>354</v>
      </c>
    </row>
    <row r="37" spans="4:14">
      <c r="D37" s="239"/>
    </row>
    <row r="38" spans="4:14">
      <c r="D38" s="44"/>
    </row>
  </sheetData>
  <sheetProtection algorithmName="SHA-512" hashValue="2kspB0Va03dM0v02U4EVNucW63zOTpsF/zJOpwHm9D1AOJZS7/Z6b3bKu8puNHel322jgqN8lKDA5ONyqwDMkA==" saltValue="3TWtFGRI73sWMfrHzJDLIQ==" spinCount="100000" sheet="1" objects="1" scenarios="1"/>
  <mergeCells count="5">
    <mergeCell ref="D5:L5"/>
    <mergeCell ref="D7:L7"/>
    <mergeCell ref="D9:L9"/>
    <mergeCell ref="N19:N21"/>
    <mergeCell ref="N26:N28"/>
  </mergeCells>
  <hyperlinks>
    <hyperlink ref="D11" r:id="rId1" xr:uid="{3B34BBA0-0A38-4C37-8ADB-149ABDEDF6FA}"/>
    <hyperlink ref="D10" r:id="rId2" xr:uid="{3D368669-8F0A-4186-AB20-83B9FEE45554}"/>
    <hyperlink ref="D12" r:id="rId3" xr:uid="{7C7E0A26-C6ED-4494-8C9F-8B786D678B57}"/>
  </hyperlinks>
  <pageMargins left="0.7" right="0.7" top="0.75" bottom="0.75" header="0.3" footer="0.3"/>
  <pageSetup paperSize="9" orientation="portrait" r:id="rId4"/>
  <headerFooter>
    <oddFooter>&amp;L&amp;1#&amp;"Calibri"&amp;10&amp;K000000Classification: Internal</oddFooter>
  </headerFooter>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851E-FA03-44EB-9D01-56471BBA4FBF}">
  <sheetPr codeName="Sheet13">
    <tabColor theme="7"/>
  </sheetPr>
  <dimension ref="A3:G33"/>
  <sheetViews>
    <sheetView showGridLines="0" zoomScale="110" zoomScaleNormal="110" workbookViewId="0"/>
  </sheetViews>
  <sheetFormatPr defaultColWidth="8.78515625" defaultRowHeight="13.5"/>
  <cols>
    <col min="1" max="1" width="15.640625" style="497" customWidth="1"/>
    <col min="2" max="2" width="2.7109375" customWidth="1"/>
    <col min="3" max="3" width="44.5" customWidth="1"/>
    <col min="4" max="4" width="18.7109375" customWidth="1"/>
  </cols>
  <sheetData>
    <row r="3" spans="3:7" ht="23.5">
      <c r="C3" s="171" t="s">
        <v>45</v>
      </c>
      <c r="D3" s="974"/>
      <c r="G3" s="13"/>
    </row>
    <row r="4" spans="3:7" ht="5.15" customHeight="1">
      <c r="C4" s="10"/>
      <c r="D4" s="975"/>
      <c r="G4" s="13"/>
    </row>
    <row r="5" spans="3:7" ht="15">
      <c r="C5" s="11" t="s">
        <v>46</v>
      </c>
      <c r="D5" s="969"/>
      <c r="G5" s="13"/>
    </row>
    <row r="6" spans="3:7" ht="15">
      <c r="C6" s="357" t="s">
        <v>47</v>
      </c>
      <c r="D6" s="1617" t="s">
        <v>46</v>
      </c>
      <c r="G6" s="13"/>
    </row>
    <row r="7" spans="3:7" ht="15">
      <c r="C7" s="351" t="s">
        <v>48</v>
      </c>
      <c r="D7" s="1618"/>
      <c r="G7" s="13"/>
    </row>
    <row r="8" spans="3:7" ht="15">
      <c r="C8" s="351" t="s">
        <v>49</v>
      </c>
      <c r="D8" s="1618"/>
      <c r="G8" s="13"/>
    </row>
    <row r="9" spans="3:7" ht="15">
      <c r="C9" s="351" t="s">
        <v>50</v>
      </c>
      <c r="D9" s="1618"/>
      <c r="G9" s="13"/>
    </row>
    <row r="10" spans="3:7" ht="15">
      <c r="C10" s="351" t="s">
        <v>51</v>
      </c>
      <c r="D10" s="1618"/>
      <c r="G10" s="13"/>
    </row>
    <row r="11" spans="3:7" ht="15">
      <c r="C11" s="351" t="s">
        <v>52</v>
      </c>
      <c r="D11" s="1618"/>
      <c r="G11" s="13"/>
    </row>
    <row r="12" spans="3:7" ht="15">
      <c r="C12" s="351" t="s">
        <v>405</v>
      </c>
      <c r="D12" s="1618"/>
      <c r="G12" s="13"/>
    </row>
    <row r="13" spans="3:7" ht="16.5">
      <c r="C13" s="10"/>
      <c r="D13" s="968"/>
      <c r="G13" s="13"/>
    </row>
    <row r="14" spans="3:7" ht="15">
      <c r="C14" s="11" t="s">
        <v>54</v>
      </c>
      <c r="D14" s="969"/>
    </row>
    <row r="15" spans="3:7" ht="14">
      <c r="C15" s="358" t="s">
        <v>55</v>
      </c>
      <c r="D15" s="1617" t="s">
        <v>54</v>
      </c>
    </row>
    <row r="16" spans="3:7" ht="14">
      <c r="C16" s="362" t="s">
        <v>406</v>
      </c>
      <c r="D16" s="1618"/>
    </row>
    <row r="17" spans="3:6" ht="14">
      <c r="C17" s="362" t="s">
        <v>407</v>
      </c>
      <c r="D17" s="1618"/>
    </row>
    <row r="18" spans="3:6" ht="16.5">
      <c r="C18" s="362" t="s">
        <v>58</v>
      </c>
      <c r="D18" s="1618"/>
      <c r="F18" s="49"/>
    </row>
    <row r="19" spans="3:6" ht="16.5">
      <c r="C19" s="65"/>
      <c r="D19" s="970"/>
      <c r="F19" s="49"/>
    </row>
    <row r="20" spans="3:6" ht="14">
      <c r="C20" s="32" t="s">
        <v>59</v>
      </c>
      <c r="D20" s="969"/>
    </row>
    <row r="21" spans="3:6" ht="14">
      <c r="C21" s="358" t="s">
        <v>60</v>
      </c>
      <c r="D21" s="1022" t="s">
        <v>59</v>
      </c>
    </row>
    <row r="22" spans="3:6" ht="14">
      <c r="C22" s="65"/>
      <c r="D22" s="970"/>
    </row>
    <row r="23" spans="3:6" ht="14">
      <c r="C23" s="32" t="s">
        <v>61</v>
      </c>
      <c r="D23" s="969"/>
    </row>
    <row r="24" spans="3:6" ht="14">
      <c r="C24" s="358" t="s">
        <v>62</v>
      </c>
      <c r="D24" s="1022" t="s">
        <v>61</v>
      </c>
    </row>
    <row r="25" spans="3:6" ht="14">
      <c r="C25" s="65"/>
      <c r="D25" s="970"/>
    </row>
    <row r="26" spans="3:6" ht="14">
      <c r="C26" s="32" t="s">
        <v>63</v>
      </c>
      <c r="D26" s="969"/>
    </row>
    <row r="27" spans="3:6" ht="14">
      <c r="C27" s="359" t="s">
        <v>44</v>
      </c>
      <c r="D27" s="1022" t="s">
        <v>63</v>
      </c>
    </row>
    <row r="28" spans="3:6" ht="14">
      <c r="C28" s="363"/>
      <c r="D28" s="970"/>
    </row>
    <row r="29" spans="3:6" ht="14">
      <c r="C29" s="32" t="s">
        <v>64</v>
      </c>
      <c r="D29" s="969"/>
    </row>
    <row r="30" spans="3:6" ht="14">
      <c r="C30" s="358" t="s">
        <v>65</v>
      </c>
      <c r="D30" s="1022" t="s">
        <v>64</v>
      </c>
    </row>
    <row r="31" spans="3:6" ht="15">
      <c r="C31" s="12"/>
      <c r="D31" s="971"/>
    </row>
    <row r="32" spans="3:6" ht="15">
      <c r="C32" s="12"/>
      <c r="D32" s="971"/>
    </row>
    <row r="33" spans="3:4" ht="15">
      <c r="C33" s="12"/>
      <c r="D33" s="12"/>
    </row>
  </sheetData>
  <sheetProtection algorithmName="SHA-512" hashValue="Kwj1Q/Ge80LIPaLRV4DUkKmaoCzZ4AxDpgpiQMN+VOwuws8ih4LQsmf886AOdQseshqq4sm8coLAuo3InT7Xew==" saltValue="zwExUf6j8gEQNHaZhWgu+Q==" spinCount="100000" sheet="1" objects="1" scenarios="1"/>
  <mergeCells count="2">
    <mergeCell ref="D6:D12"/>
    <mergeCell ref="D15:D18"/>
  </mergeCells>
  <hyperlinks>
    <hyperlink ref="D6" location="Governance!A1" display="Spreadsheet tab" xr:uid="{0318EDA5-6DAE-4250-A922-B9932D71DFC9}"/>
    <hyperlink ref="D15" location="'Business ethics'!A1" display="Spreadsheet tab" xr:uid="{EDF08D1F-260D-4B4A-BE1B-02C81FF09886}"/>
    <hyperlink ref="D21" location="'Sustainable procurement'!A1" display="Spreadsheet tab" xr:uid="{CBF02CA4-4BBC-4988-8C0B-24F600E1E406}"/>
    <hyperlink ref="D24" location="'Responsible tax'!A1" display="Spreadsheet tab" xr:uid="{42954312-2FDD-4DA5-85B6-72F3CB04FBBC}"/>
    <hyperlink ref="D27" location="Citizenship!A1" display="Spreadsheet tab" xr:uid="{75CBA382-722D-408C-9E4A-5527793E9A03}"/>
    <hyperlink ref="D30" location="'Data ethics'!A1" display="Spreadsheet tab" xr:uid="{353F5D7F-C5F4-461E-89D2-CB045CBA2E01}"/>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707E-66AB-4328-89B4-8DB2122D8D67}">
  <sheetPr codeName="Sheet26"/>
  <dimension ref="A1:S82"/>
  <sheetViews>
    <sheetView showGridLines="0" zoomScale="110" zoomScaleNormal="110" workbookViewId="0"/>
  </sheetViews>
  <sheetFormatPr defaultRowHeight="13.5"/>
  <cols>
    <col min="1" max="1" width="15.640625" style="497" customWidth="1"/>
    <col min="2" max="3" width="1.7109375" customWidth="1"/>
    <col min="4" max="4" width="39.7109375" bestFit="1" customWidth="1"/>
    <col min="5" max="5" width="8.78515625" style="31" customWidth="1"/>
    <col min="6" max="6" width="15.5" style="31" customWidth="1"/>
    <col min="7" max="7" width="8.78515625" customWidth="1"/>
    <col min="8" max="9" width="10.5" customWidth="1"/>
    <col min="10" max="12" width="8.78515625" customWidth="1"/>
    <col min="13" max="13" width="62.78515625" customWidth="1"/>
    <col min="14" max="14" width="5.5" customWidth="1"/>
  </cols>
  <sheetData>
    <row r="1" spans="1:14" s="41" customFormat="1">
      <c r="A1" s="496"/>
      <c r="E1" s="42"/>
      <c r="F1" s="42"/>
      <c r="N1" s="153"/>
    </row>
    <row r="2" spans="1:14" s="41" customFormat="1">
      <c r="A2" s="496"/>
      <c r="E2" s="44"/>
      <c r="F2" s="42"/>
      <c r="H2" s="239"/>
      <c r="I2" s="239"/>
      <c r="N2" s="153"/>
    </row>
    <row r="3" spans="1:14" ht="23.5">
      <c r="D3" s="172" t="s">
        <v>46</v>
      </c>
      <c r="E3" s="693"/>
      <c r="F3" s="101"/>
      <c r="G3" s="15"/>
      <c r="H3" s="380"/>
      <c r="I3" s="380"/>
      <c r="J3" s="15"/>
      <c r="K3" s="15"/>
      <c r="L3" s="15"/>
      <c r="M3" s="15"/>
    </row>
    <row r="4" spans="1:14" ht="5.15" customHeight="1"/>
    <row r="5" spans="1:14" ht="24.75" customHeight="1">
      <c r="D5" s="1619" t="s">
        <v>408</v>
      </c>
      <c r="E5" s="1619"/>
      <c r="F5" s="1619"/>
      <c r="G5" s="1619"/>
      <c r="H5" s="1619"/>
      <c r="I5" s="1619"/>
      <c r="J5" s="1619"/>
      <c r="K5" s="1619"/>
      <c r="L5" s="1619"/>
      <c r="M5" s="1619"/>
    </row>
    <row r="6" spans="1:14" ht="5.15" customHeight="1">
      <c r="D6" s="10"/>
      <c r="E6" s="102"/>
      <c r="F6" s="102"/>
      <c r="G6" s="10"/>
      <c r="H6" s="10"/>
      <c r="I6" s="10"/>
      <c r="J6" s="10"/>
      <c r="K6" s="10"/>
      <c r="L6" s="10"/>
      <c r="M6" s="10"/>
    </row>
    <row r="7" spans="1:14" ht="16.5">
      <c r="D7" s="1594" t="s">
        <v>857</v>
      </c>
      <c r="E7" s="1594"/>
      <c r="F7" s="1594"/>
      <c r="G7" s="1594"/>
      <c r="H7" s="1594"/>
      <c r="I7" s="1594"/>
      <c r="J7" s="1594"/>
      <c r="K7" s="1594"/>
      <c r="L7" s="1594"/>
      <c r="M7" s="1594"/>
      <c r="N7" s="296"/>
    </row>
    <row r="8" spans="1:14" ht="16.5">
      <c r="D8" s="80" t="s">
        <v>409</v>
      </c>
      <c r="E8" s="82"/>
      <c r="F8" s="328"/>
      <c r="G8" s="10"/>
      <c r="H8" s="10"/>
      <c r="I8" s="10"/>
      <c r="J8" s="10"/>
      <c r="K8" s="10"/>
      <c r="L8" s="10"/>
      <c r="M8" s="10"/>
    </row>
    <row r="9" spans="1:14" ht="16.5">
      <c r="D9" s="80" t="s">
        <v>410</v>
      </c>
      <c r="E9" s="82"/>
      <c r="F9" s="328"/>
      <c r="G9" s="10"/>
      <c r="H9" s="10"/>
      <c r="I9" s="10"/>
      <c r="J9" s="10"/>
      <c r="K9" s="10"/>
      <c r="L9" s="10"/>
      <c r="M9" s="10"/>
    </row>
    <row r="10" spans="1:14" ht="16.5">
      <c r="D10" s="486" t="s">
        <v>411</v>
      </c>
      <c r="E10" s="82"/>
      <c r="F10" s="328"/>
      <c r="G10" s="10"/>
      <c r="H10" s="10"/>
      <c r="I10" s="10"/>
      <c r="J10" s="10"/>
      <c r="K10" s="10"/>
      <c r="L10" s="10"/>
      <c r="M10" s="10"/>
    </row>
    <row r="11" spans="1:14" ht="16.5">
      <c r="D11" s="80" t="s">
        <v>412</v>
      </c>
      <c r="E11" s="82"/>
      <c r="F11" s="328"/>
      <c r="G11" s="10"/>
      <c r="H11" s="10"/>
      <c r="I11" s="10"/>
      <c r="J11" s="10"/>
      <c r="K11" s="10"/>
      <c r="L11" s="10"/>
      <c r="M11" s="10"/>
    </row>
    <row r="12" spans="1:14" ht="16.5">
      <c r="D12" s="80"/>
      <c r="E12" s="82"/>
      <c r="F12" s="328"/>
      <c r="G12" s="10"/>
      <c r="H12" s="10"/>
      <c r="I12" s="10"/>
      <c r="J12" s="10"/>
      <c r="K12" s="10"/>
      <c r="L12" s="10"/>
      <c r="M12" s="10"/>
    </row>
    <row r="13" spans="1:14" ht="16.5">
      <c r="D13" s="17" t="s">
        <v>150</v>
      </c>
      <c r="E13" s="105"/>
      <c r="F13" s="105"/>
      <c r="G13" s="18"/>
      <c r="H13" s="18"/>
      <c r="I13" s="18"/>
      <c r="J13" s="18"/>
      <c r="K13" s="18"/>
      <c r="L13" s="18"/>
      <c r="M13" s="18"/>
      <c r="N13" s="16"/>
    </row>
    <row r="15" spans="1:14" ht="16.5">
      <c r="D15" s="14" t="s">
        <v>47</v>
      </c>
      <c r="E15" s="37"/>
      <c r="F15" s="102"/>
      <c r="G15" s="267"/>
    </row>
    <row r="16" spans="1:14" ht="5.15" customHeight="1">
      <c r="D16" s="10"/>
      <c r="E16" s="37"/>
      <c r="F16" s="102"/>
    </row>
    <row r="17" spans="1:19" s="41" customFormat="1" ht="28">
      <c r="A17" s="496"/>
      <c r="D17" s="32" t="s">
        <v>152</v>
      </c>
      <c r="E17" s="36" t="s">
        <v>153</v>
      </c>
      <c r="F17" s="36" t="s">
        <v>154</v>
      </c>
      <c r="G17" s="32">
        <v>2023</v>
      </c>
      <c r="H17" s="78" t="s">
        <v>155</v>
      </c>
      <c r="I17" s="32">
        <v>2022</v>
      </c>
      <c r="J17" s="32">
        <v>2021</v>
      </c>
      <c r="K17" s="32">
        <v>2020</v>
      </c>
      <c r="L17" s="32">
        <v>2019</v>
      </c>
      <c r="M17" s="33" t="s">
        <v>413</v>
      </c>
    </row>
    <row r="18" spans="1:19" s="41" customFormat="1" ht="14">
      <c r="A18" s="496"/>
      <c r="D18" s="71" t="s">
        <v>414</v>
      </c>
      <c r="E18" s="20" t="s">
        <v>278</v>
      </c>
      <c r="F18" s="20"/>
      <c r="G18" s="1343">
        <v>9</v>
      </c>
      <c r="H18" s="613">
        <f>(G18-I18)/I18</f>
        <v>0.125</v>
      </c>
      <c r="I18" s="608">
        <v>8</v>
      </c>
      <c r="J18" s="89">
        <v>10</v>
      </c>
      <c r="K18" s="89">
        <v>10</v>
      </c>
      <c r="L18" s="89">
        <v>10</v>
      </c>
      <c r="M18" s="73"/>
      <c r="N18" s="153"/>
    </row>
    <row r="19" spans="1:19" s="41" customFormat="1" ht="14">
      <c r="A19" s="496"/>
      <c r="D19" s="50" t="s">
        <v>415</v>
      </c>
      <c r="E19" s="21" t="s">
        <v>416</v>
      </c>
      <c r="F19" s="21"/>
      <c r="G19" s="1344">
        <v>55</v>
      </c>
      <c r="H19" s="614">
        <f>(G19-I19)/I19</f>
        <v>2.8037383177570093E-2</v>
      </c>
      <c r="I19" s="409">
        <v>53.5</v>
      </c>
      <c r="J19" s="91">
        <v>55</v>
      </c>
      <c r="K19" s="91">
        <v>54</v>
      </c>
      <c r="L19" s="91">
        <v>52.9</v>
      </c>
      <c r="M19" s="52"/>
      <c r="N19" s="153"/>
      <c r="S19" s="23"/>
    </row>
    <row r="20" spans="1:19" s="41" customFormat="1" ht="28">
      <c r="A20" s="496"/>
      <c r="D20" s="55" t="s">
        <v>417</v>
      </c>
      <c r="E20" s="21" t="s">
        <v>416</v>
      </c>
      <c r="F20" s="21"/>
      <c r="G20" s="1344">
        <v>5</v>
      </c>
      <c r="H20" s="614">
        <f>(G20-I20)/I20</f>
        <v>0</v>
      </c>
      <c r="I20" s="409">
        <v>5</v>
      </c>
      <c r="J20" s="91">
        <v>7</v>
      </c>
      <c r="K20" s="91">
        <v>7</v>
      </c>
      <c r="L20" s="91">
        <v>6.1</v>
      </c>
      <c r="M20" s="1349" t="s">
        <v>418</v>
      </c>
      <c r="N20" s="153"/>
      <c r="S20" s="23"/>
    </row>
    <row r="21" spans="1:19" s="41" customFormat="1" ht="14">
      <c r="A21" s="496"/>
      <c r="D21" s="55" t="s">
        <v>419</v>
      </c>
      <c r="E21" s="21" t="s">
        <v>162</v>
      </c>
      <c r="F21" s="21"/>
      <c r="G21" s="1345">
        <v>33</v>
      </c>
      <c r="H21" s="614" t="str">
        <f>G21-I21&amp;" %-points"</f>
        <v>-4.5 %-points</v>
      </c>
      <c r="I21" s="425">
        <f>3/I18*100</f>
        <v>37.5</v>
      </c>
      <c r="J21" s="210">
        <v>30</v>
      </c>
      <c r="K21" s="210">
        <v>30</v>
      </c>
      <c r="L21" s="210">
        <v>20</v>
      </c>
      <c r="M21" s="52"/>
      <c r="N21" s="153"/>
      <c r="S21" s="23"/>
    </row>
    <row r="22" spans="1:19" s="41" customFormat="1" ht="14">
      <c r="A22" s="496"/>
      <c r="D22" s="53" t="s">
        <v>420</v>
      </c>
      <c r="E22" s="21" t="s">
        <v>162</v>
      </c>
      <c r="F22" s="21"/>
      <c r="G22" s="1345">
        <v>44</v>
      </c>
      <c r="H22" s="614" t="str">
        <f>G22-I22&amp;" %-points"</f>
        <v>-6 %-points</v>
      </c>
      <c r="I22" s="425">
        <v>50</v>
      </c>
      <c r="J22" s="210">
        <v>60</v>
      </c>
      <c r="K22" s="210">
        <v>67</v>
      </c>
      <c r="L22" s="210">
        <v>67</v>
      </c>
      <c r="M22" s="52"/>
      <c r="N22" s="153"/>
      <c r="S22" s="23"/>
    </row>
    <row r="23" spans="1:19" s="41" customFormat="1" ht="14">
      <c r="A23" s="496"/>
      <c r="D23" s="53" t="s">
        <v>421</v>
      </c>
      <c r="E23" s="21" t="s">
        <v>162</v>
      </c>
      <c r="F23" s="74"/>
      <c r="G23" s="1348" t="s">
        <v>422</v>
      </c>
      <c r="H23" s="615" t="s">
        <v>888</v>
      </c>
      <c r="I23" s="609">
        <v>0.14942528735632185</v>
      </c>
      <c r="J23" s="74" t="s">
        <v>423</v>
      </c>
      <c r="K23" s="74" t="s">
        <v>424</v>
      </c>
      <c r="L23" s="74" t="s">
        <v>425</v>
      </c>
      <c r="M23" s="52"/>
      <c r="N23" s="153"/>
      <c r="S23" s="23"/>
    </row>
    <row r="24" spans="1:19" s="41" customFormat="1" ht="14">
      <c r="A24" s="496"/>
      <c r="D24" s="56" t="s">
        <v>426</v>
      </c>
      <c r="E24" s="26" t="s">
        <v>278</v>
      </c>
      <c r="F24" s="26"/>
      <c r="G24" s="1346">
        <v>9</v>
      </c>
      <c r="H24" s="616">
        <f>(G24-I24)/I24</f>
        <v>-0.25</v>
      </c>
      <c r="I24" s="610">
        <v>12</v>
      </c>
      <c r="J24" s="370">
        <v>9</v>
      </c>
      <c r="K24" s="370">
        <v>8</v>
      </c>
      <c r="L24" s="370">
        <v>8</v>
      </c>
      <c r="M24" s="57"/>
      <c r="N24" s="153"/>
      <c r="S24" s="23"/>
    </row>
    <row r="25" spans="1:19" s="41" customFormat="1" ht="14">
      <c r="A25" s="496"/>
      <c r="D25" s="85" t="s">
        <v>427</v>
      </c>
      <c r="E25" s="35" t="s">
        <v>162</v>
      </c>
      <c r="F25" s="86"/>
      <c r="G25" s="1347">
        <v>96.2</v>
      </c>
      <c r="H25" s="617" t="str">
        <f>G25-I25&amp;" %-points"</f>
        <v>-3.8 %-points</v>
      </c>
      <c r="I25" s="419">
        <v>100</v>
      </c>
      <c r="J25" s="215">
        <v>100</v>
      </c>
      <c r="K25" s="215">
        <v>100</v>
      </c>
      <c r="L25" s="215">
        <v>100</v>
      </c>
      <c r="M25" s="60"/>
      <c r="N25" s="153"/>
      <c r="S25" s="23"/>
    </row>
    <row r="26" spans="1:19" s="41" customFormat="1">
      <c r="A26" s="496"/>
      <c r="E26" s="42"/>
      <c r="F26" s="42"/>
    </row>
    <row r="27" spans="1:19" s="41" customFormat="1" ht="16.5">
      <c r="A27" s="496"/>
      <c r="D27" s="49" t="s">
        <v>48</v>
      </c>
      <c r="E27" s="250"/>
      <c r="F27" s="37"/>
      <c r="R27" s="251"/>
    </row>
    <row r="28" spans="1:19" s="41" customFormat="1" ht="5.15" customHeight="1">
      <c r="A28" s="496"/>
      <c r="D28" s="40"/>
      <c r="E28" s="37"/>
      <c r="F28" s="37"/>
    </row>
    <row r="29" spans="1:19" s="41" customFormat="1" ht="28">
      <c r="A29" s="496"/>
      <c r="D29" s="32" t="s">
        <v>152</v>
      </c>
      <c r="E29" s="36" t="s">
        <v>153</v>
      </c>
      <c r="F29" s="36" t="s">
        <v>154</v>
      </c>
      <c r="G29" s="32">
        <v>2023</v>
      </c>
      <c r="H29" s="78" t="s">
        <v>155</v>
      </c>
      <c r="I29" s="32">
        <v>2022</v>
      </c>
      <c r="J29" s="32">
        <v>2021</v>
      </c>
      <c r="K29" s="32">
        <v>2020</v>
      </c>
      <c r="L29" s="32">
        <v>2019</v>
      </c>
      <c r="M29" s="33" t="s">
        <v>413</v>
      </c>
    </row>
    <row r="30" spans="1:19" s="41" customFormat="1" ht="14">
      <c r="A30" s="496"/>
      <c r="D30" s="71" t="s">
        <v>414</v>
      </c>
      <c r="E30" s="20" t="s">
        <v>278</v>
      </c>
      <c r="F30" s="20"/>
      <c r="G30" s="1007">
        <v>2</v>
      </c>
      <c r="H30" s="613">
        <f>(G30-I30)/I30</f>
        <v>0</v>
      </c>
      <c r="I30" s="408">
        <v>2</v>
      </c>
      <c r="J30" s="109">
        <v>2</v>
      </c>
      <c r="K30" s="109">
        <v>2</v>
      </c>
      <c r="L30" s="109">
        <v>2</v>
      </c>
      <c r="M30" s="73"/>
      <c r="N30" s="153"/>
    </row>
    <row r="31" spans="1:19" s="41" customFormat="1" ht="14">
      <c r="A31" s="496"/>
      <c r="D31" s="50" t="s">
        <v>419</v>
      </c>
      <c r="E31" s="21" t="s">
        <v>162</v>
      </c>
      <c r="F31" s="21"/>
      <c r="G31" s="972">
        <v>0</v>
      </c>
      <c r="H31" s="618" t="str">
        <f>G31-I31&amp;" %-points"</f>
        <v>0 %-points</v>
      </c>
      <c r="I31" s="425">
        <v>0</v>
      </c>
      <c r="J31" s="210">
        <v>50</v>
      </c>
      <c r="K31" s="210">
        <v>50</v>
      </c>
      <c r="L31" s="210">
        <v>50</v>
      </c>
      <c r="M31" s="52"/>
      <c r="N31" s="153"/>
    </row>
    <row r="32" spans="1:19" s="41" customFormat="1" ht="14">
      <c r="A32" s="496"/>
      <c r="D32" s="55" t="s">
        <v>420</v>
      </c>
      <c r="E32" s="21" t="s">
        <v>162</v>
      </c>
      <c r="F32" s="21"/>
      <c r="G32" s="961">
        <v>0</v>
      </c>
      <c r="H32" s="618" t="str">
        <f>G32-I32&amp;" %-points"</f>
        <v>-50 %-points</v>
      </c>
      <c r="I32" s="409">
        <v>50</v>
      </c>
      <c r="J32" s="139">
        <v>50</v>
      </c>
      <c r="K32" s="139">
        <v>50</v>
      </c>
      <c r="L32" s="139">
        <v>50</v>
      </c>
      <c r="M32" s="52"/>
      <c r="N32" s="153"/>
    </row>
    <row r="33" spans="1:17" s="41" customFormat="1" ht="14">
      <c r="A33" s="496"/>
      <c r="D33" s="55" t="s">
        <v>426</v>
      </c>
      <c r="E33" s="21" t="s">
        <v>278</v>
      </c>
      <c r="F33" s="21"/>
      <c r="G33" s="961">
        <v>8</v>
      </c>
      <c r="H33" s="614">
        <f>(G33-I33)/I33</f>
        <v>-0.33333333333333331</v>
      </c>
      <c r="I33" s="409">
        <v>12</v>
      </c>
      <c r="J33" s="139">
        <v>8</v>
      </c>
      <c r="K33" s="139">
        <v>7</v>
      </c>
      <c r="L33" s="139">
        <v>8</v>
      </c>
      <c r="M33" s="52"/>
      <c r="N33" s="153"/>
    </row>
    <row r="34" spans="1:17" s="41" customFormat="1" ht="14">
      <c r="A34" s="496"/>
      <c r="C34" s="44"/>
      <c r="D34" s="85" t="s">
        <v>427</v>
      </c>
      <c r="E34" s="35" t="s">
        <v>162</v>
      </c>
      <c r="F34" s="35"/>
      <c r="G34" s="966">
        <v>100</v>
      </c>
      <c r="H34" s="617" t="str">
        <f>G34-I34&amp;" %-points"</f>
        <v>0 %-points</v>
      </c>
      <c r="I34" s="419">
        <v>100</v>
      </c>
      <c r="J34" s="211">
        <v>100</v>
      </c>
      <c r="K34" s="211">
        <v>100</v>
      </c>
      <c r="L34" s="211">
        <v>100</v>
      </c>
      <c r="M34" s="60"/>
      <c r="N34" s="153"/>
    </row>
    <row r="35" spans="1:17" s="41" customFormat="1">
      <c r="A35" s="496"/>
      <c r="E35" s="42"/>
      <c r="F35" s="42"/>
    </row>
    <row r="36" spans="1:17" s="41" customFormat="1" ht="16.5">
      <c r="A36" s="496"/>
      <c r="D36" s="49" t="s">
        <v>49</v>
      </c>
      <c r="E36" s="37"/>
      <c r="F36" s="37"/>
    </row>
    <row r="37" spans="1:17" s="41" customFormat="1" ht="5.15" customHeight="1">
      <c r="A37" s="496"/>
      <c r="D37" s="40"/>
      <c r="E37" s="37"/>
      <c r="F37" s="37"/>
    </row>
    <row r="38" spans="1:17" s="41" customFormat="1" ht="28">
      <c r="A38" s="496"/>
      <c r="D38" s="32" t="s">
        <v>152</v>
      </c>
      <c r="E38" s="36" t="s">
        <v>153</v>
      </c>
      <c r="F38" s="36" t="s">
        <v>154</v>
      </c>
      <c r="G38" s="32">
        <v>2023</v>
      </c>
      <c r="H38" s="78" t="s">
        <v>155</v>
      </c>
      <c r="I38" s="32">
        <v>2022</v>
      </c>
      <c r="J38" s="32">
        <v>2021</v>
      </c>
      <c r="K38" s="32">
        <v>2020</v>
      </c>
      <c r="L38" s="32">
        <v>2019</v>
      </c>
      <c r="M38" s="33" t="s">
        <v>413</v>
      </c>
    </row>
    <row r="39" spans="1:17" s="41" customFormat="1" ht="14">
      <c r="A39" s="496"/>
      <c r="D39" s="71" t="s">
        <v>414</v>
      </c>
      <c r="E39" s="20" t="s">
        <v>278</v>
      </c>
      <c r="F39" s="20"/>
      <c r="G39" s="1007">
        <v>4</v>
      </c>
      <c r="H39" s="613">
        <f>(G39-I39)/I39</f>
        <v>0</v>
      </c>
      <c r="I39" s="408">
        <v>4</v>
      </c>
      <c r="J39" s="89">
        <v>4</v>
      </c>
      <c r="K39" s="89">
        <v>3</v>
      </c>
      <c r="L39" s="89">
        <v>3</v>
      </c>
      <c r="M39" s="73"/>
      <c r="N39" s="153"/>
    </row>
    <row r="40" spans="1:17" s="41" customFormat="1" ht="14">
      <c r="A40" s="496"/>
      <c r="D40" s="50" t="s">
        <v>419</v>
      </c>
      <c r="E40" s="21" t="s">
        <v>162</v>
      </c>
      <c r="F40" s="21"/>
      <c r="G40" s="961">
        <v>25</v>
      </c>
      <c r="H40" s="618" t="str">
        <f>G40-I40&amp;" %-points"</f>
        <v>-25 %-points</v>
      </c>
      <c r="I40" s="409">
        <f>2/I39*100</f>
        <v>50</v>
      </c>
      <c r="J40" s="91">
        <v>25</v>
      </c>
      <c r="K40" s="91">
        <v>0</v>
      </c>
      <c r="L40" s="91">
        <v>0</v>
      </c>
      <c r="M40" s="52"/>
      <c r="N40" s="153"/>
    </row>
    <row r="41" spans="1:17" s="41" customFormat="1" ht="14">
      <c r="A41" s="496"/>
      <c r="D41" s="55" t="s">
        <v>420</v>
      </c>
      <c r="E41" s="21" t="s">
        <v>162</v>
      </c>
      <c r="F41" s="21"/>
      <c r="G41" s="961">
        <v>50</v>
      </c>
      <c r="H41" s="618" t="str">
        <f>G41-I41&amp;" %-points"</f>
        <v>-25 %-points</v>
      </c>
      <c r="I41" s="409">
        <v>75</v>
      </c>
      <c r="J41" s="91">
        <v>100</v>
      </c>
      <c r="K41" s="91">
        <v>100</v>
      </c>
      <c r="L41" s="91">
        <v>100</v>
      </c>
      <c r="M41" s="52"/>
      <c r="N41" s="153"/>
      <c r="Q41" s="251"/>
    </row>
    <row r="42" spans="1:17" s="41" customFormat="1" ht="14">
      <c r="A42" s="496"/>
      <c r="D42" s="55" t="s">
        <v>426</v>
      </c>
      <c r="E42" s="21" t="s">
        <v>278</v>
      </c>
      <c r="F42" s="21"/>
      <c r="G42" s="961">
        <v>8</v>
      </c>
      <c r="H42" s="614">
        <f>(G42-I42)/I42</f>
        <v>0.14285714285714285</v>
      </c>
      <c r="I42" s="409">
        <v>7</v>
      </c>
      <c r="J42" s="91">
        <v>7</v>
      </c>
      <c r="K42" s="91">
        <v>6</v>
      </c>
      <c r="L42" s="91">
        <v>8</v>
      </c>
      <c r="M42" s="52"/>
      <c r="N42" s="153"/>
    </row>
    <row r="43" spans="1:17" s="41" customFormat="1" ht="14">
      <c r="A43" s="496"/>
      <c r="D43" s="85" t="s">
        <v>427</v>
      </c>
      <c r="E43" s="35" t="s">
        <v>162</v>
      </c>
      <c r="F43" s="35"/>
      <c r="G43" s="973">
        <v>96.9</v>
      </c>
      <c r="H43" s="850" t="s">
        <v>428</v>
      </c>
      <c r="I43" s="611">
        <v>100</v>
      </c>
      <c r="J43" s="111">
        <v>100</v>
      </c>
      <c r="K43" s="111">
        <v>100</v>
      </c>
      <c r="L43" s="111">
        <v>100</v>
      </c>
      <c r="M43" s="60"/>
      <c r="N43" s="153"/>
    </row>
    <row r="44" spans="1:17" s="41" customFormat="1">
      <c r="A44" s="496"/>
      <c r="E44" s="42"/>
      <c r="F44" s="42"/>
    </row>
    <row r="45" spans="1:17" s="41" customFormat="1" ht="16.5">
      <c r="A45" s="496"/>
      <c r="D45" s="49" t="s">
        <v>429</v>
      </c>
      <c r="E45" s="37"/>
      <c r="F45" s="37"/>
    </row>
    <row r="46" spans="1:17" s="41" customFormat="1" ht="5.15" customHeight="1">
      <c r="A46" s="496"/>
      <c r="D46" s="40"/>
      <c r="E46" s="37"/>
      <c r="F46" s="37"/>
    </row>
    <row r="47" spans="1:17" s="41" customFormat="1" ht="28">
      <c r="A47" s="496"/>
      <c r="D47" s="32" t="s">
        <v>152</v>
      </c>
      <c r="E47" s="36" t="s">
        <v>153</v>
      </c>
      <c r="F47" s="36" t="s">
        <v>154</v>
      </c>
      <c r="G47" s="32">
        <v>2023</v>
      </c>
      <c r="H47" s="78" t="s">
        <v>155</v>
      </c>
      <c r="I47" s="32">
        <v>2022</v>
      </c>
      <c r="J47" s="32">
        <v>2021</v>
      </c>
      <c r="K47" s="32">
        <v>2020</v>
      </c>
      <c r="L47" s="32">
        <v>2019</v>
      </c>
      <c r="M47" s="33" t="s">
        <v>413</v>
      </c>
    </row>
    <row r="48" spans="1:17" s="41" customFormat="1" ht="14">
      <c r="A48" s="496"/>
      <c r="D48" s="71" t="s">
        <v>414</v>
      </c>
      <c r="E48" s="20" t="s">
        <v>278</v>
      </c>
      <c r="F48" s="20"/>
      <c r="G48" s="1007">
        <v>3</v>
      </c>
      <c r="H48" s="613" t="s">
        <v>158</v>
      </c>
      <c r="I48" s="735" t="s">
        <v>158</v>
      </c>
      <c r="J48" s="737" t="s">
        <v>158</v>
      </c>
      <c r="K48" s="737" t="s">
        <v>158</v>
      </c>
      <c r="L48" s="737" t="s">
        <v>158</v>
      </c>
      <c r="M48" s="1620" t="s">
        <v>430</v>
      </c>
      <c r="N48" s="153"/>
    </row>
    <row r="49" spans="1:14" s="41" customFormat="1" ht="14">
      <c r="A49" s="496"/>
      <c r="D49" s="50" t="s">
        <v>419</v>
      </c>
      <c r="E49" s="21" t="s">
        <v>162</v>
      </c>
      <c r="F49" s="21"/>
      <c r="G49" s="961">
        <v>33</v>
      </c>
      <c r="H49" s="618" t="s">
        <v>158</v>
      </c>
      <c r="I49" s="736" t="s">
        <v>158</v>
      </c>
      <c r="J49" s="738" t="s">
        <v>158</v>
      </c>
      <c r="K49" s="738" t="s">
        <v>158</v>
      </c>
      <c r="L49" s="738" t="s">
        <v>158</v>
      </c>
      <c r="M49" s="1621"/>
      <c r="N49" s="153"/>
    </row>
    <row r="50" spans="1:14" s="41" customFormat="1" ht="14">
      <c r="A50" s="496"/>
      <c r="D50" s="55" t="s">
        <v>420</v>
      </c>
      <c r="E50" s="21" t="s">
        <v>162</v>
      </c>
      <c r="F50" s="21"/>
      <c r="G50" s="961">
        <v>33</v>
      </c>
      <c r="H50" s="618" t="s">
        <v>158</v>
      </c>
      <c r="I50" s="736" t="s">
        <v>158</v>
      </c>
      <c r="J50" s="738" t="s">
        <v>158</v>
      </c>
      <c r="K50" s="738" t="s">
        <v>158</v>
      </c>
      <c r="L50" s="738" t="s">
        <v>158</v>
      </c>
      <c r="M50" s="1621"/>
      <c r="N50" s="153"/>
    </row>
    <row r="51" spans="1:14" s="41" customFormat="1" ht="14">
      <c r="A51" s="496"/>
      <c r="D51" s="55" t="s">
        <v>426</v>
      </c>
      <c r="E51" s="21" t="s">
        <v>278</v>
      </c>
      <c r="F51" s="21"/>
      <c r="G51" s="961">
        <v>4</v>
      </c>
      <c r="H51" s="614" t="s">
        <v>158</v>
      </c>
      <c r="I51" s="736" t="s">
        <v>158</v>
      </c>
      <c r="J51" s="738" t="s">
        <v>158</v>
      </c>
      <c r="K51" s="738" t="s">
        <v>158</v>
      </c>
      <c r="L51" s="738" t="s">
        <v>158</v>
      </c>
      <c r="M51" s="1621"/>
      <c r="N51" s="153"/>
    </row>
    <row r="52" spans="1:14" s="41" customFormat="1" ht="14">
      <c r="A52" s="496"/>
      <c r="D52" s="85" t="s">
        <v>427</v>
      </c>
      <c r="E52" s="35" t="s">
        <v>162</v>
      </c>
      <c r="F52" s="35"/>
      <c r="G52" s="962">
        <v>93.8</v>
      </c>
      <c r="H52" s="603" t="s">
        <v>158</v>
      </c>
      <c r="I52" s="301" t="s">
        <v>158</v>
      </c>
      <c r="J52" s="150" t="s">
        <v>158</v>
      </c>
      <c r="K52" s="739" t="s">
        <v>158</v>
      </c>
      <c r="L52" s="739" t="s">
        <v>158</v>
      </c>
      <c r="M52" s="1622"/>
      <c r="N52" s="153"/>
    </row>
    <row r="53" spans="1:14" s="41" customFormat="1" ht="14">
      <c r="A53" s="496"/>
      <c r="D53" s="740"/>
      <c r="E53" s="116"/>
      <c r="F53" s="116"/>
      <c r="G53" s="621"/>
      <c r="H53" s="742"/>
      <c r="I53" s="741"/>
      <c r="J53" s="743"/>
      <c r="K53" s="744"/>
      <c r="L53" s="744"/>
      <c r="M53" s="745"/>
      <c r="N53" s="153"/>
    </row>
    <row r="54" spans="1:14" s="41" customFormat="1" ht="16.5">
      <c r="A54" s="496"/>
      <c r="D54" s="49" t="s">
        <v>51</v>
      </c>
      <c r="E54" s="37"/>
      <c r="F54" s="37"/>
    </row>
    <row r="55" spans="1:14" s="41" customFormat="1" ht="5.15" customHeight="1">
      <c r="A55" s="496"/>
      <c r="D55" s="40"/>
      <c r="E55" s="37"/>
      <c r="F55" s="37"/>
    </row>
    <row r="56" spans="1:14" s="41" customFormat="1" ht="28">
      <c r="A56" s="496"/>
      <c r="D56" s="32" t="s">
        <v>152</v>
      </c>
      <c r="E56" s="36" t="s">
        <v>153</v>
      </c>
      <c r="F56" s="36" t="s">
        <v>154</v>
      </c>
      <c r="G56" s="32">
        <v>2023</v>
      </c>
      <c r="H56" s="78" t="s">
        <v>155</v>
      </c>
      <c r="I56" s="32">
        <v>2022</v>
      </c>
      <c r="J56" s="32">
        <v>2021</v>
      </c>
      <c r="K56" s="32">
        <v>2020</v>
      </c>
      <c r="L56" s="32">
        <v>2019</v>
      </c>
      <c r="M56" s="33" t="s">
        <v>413</v>
      </c>
    </row>
    <row r="57" spans="1:14" s="41" customFormat="1" ht="14">
      <c r="A57" s="496"/>
      <c r="D57" s="71" t="s">
        <v>414</v>
      </c>
      <c r="E57" s="20" t="s">
        <v>278</v>
      </c>
      <c r="F57" s="20"/>
      <c r="G57" s="1007">
        <v>3</v>
      </c>
      <c r="H57" s="613">
        <f>(G57-I57)/J57</f>
        <v>0</v>
      </c>
      <c r="I57" s="408">
        <v>3</v>
      </c>
      <c r="J57" s="89">
        <v>4</v>
      </c>
      <c r="K57" s="89">
        <v>3</v>
      </c>
      <c r="L57" s="89">
        <v>3</v>
      </c>
      <c r="M57" s="73"/>
      <c r="N57" s="153"/>
    </row>
    <row r="58" spans="1:14" s="41" customFormat="1" ht="14">
      <c r="A58" s="496"/>
      <c r="D58" s="50" t="s">
        <v>419</v>
      </c>
      <c r="E58" s="21" t="s">
        <v>162</v>
      </c>
      <c r="F58" s="21"/>
      <c r="G58" s="961">
        <v>33</v>
      </c>
      <c r="H58" s="618" t="str">
        <f>ROUND(G58-I58,0)&amp;" %-points"</f>
        <v>0 %-points</v>
      </c>
      <c r="I58" s="409">
        <f>1/I57*100</f>
        <v>33.333333333333329</v>
      </c>
      <c r="J58" s="91">
        <v>25</v>
      </c>
      <c r="K58" s="91">
        <v>0</v>
      </c>
      <c r="L58" s="91">
        <v>0</v>
      </c>
      <c r="M58" s="52"/>
      <c r="N58" s="153"/>
    </row>
    <row r="59" spans="1:14" s="41" customFormat="1" ht="14">
      <c r="A59" s="496"/>
      <c r="D59" s="55" t="s">
        <v>420</v>
      </c>
      <c r="E59" s="21" t="s">
        <v>162</v>
      </c>
      <c r="F59" s="21"/>
      <c r="G59" s="961">
        <v>33</v>
      </c>
      <c r="H59" s="618" t="str">
        <f>G59-I59&amp;" %-points"</f>
        <v>-34 %-points</v>
      </c>
      <c r="I59" s="409">
        <v>67</v>
      </c>
      <c r="J59" s="91">
        <v>75</v>
      </c>
      <c r="K59" s="91">
        <v>67</v>
      </c>
      <c r="L59" s="91">
        <v>67</v>
      </c>
      <c r="M59" s="52"/>
      <c r="N59" s="153"/>
    </row>
    <row r="60" spans="1:14" s="41" customFormat="1" ht="14">
      <c r="A60" s="496"/>
      <c r="D60" s="55" t="s">
        <v>426</v>
      </c>
      <c r="E60" s="21" t="s">
        <v>278</v>
      </c>
      <c r="F60" s="21"/>
      <c r="G60" s="961">
        <v>7</v>
      </c>
      <c r="H60" s="614">
        <f>(G60-I60)/I60</f>
        <v>0.16666666666666666</v>
      </c>
      <c r="I60" s="409">
        <v>6</v>
      </c>
      <c r="J60" s="91">
        <v>5</v>
      </c>
      <c r="K60" s="91">
        <v>4</v>
      </c>
      <c r="L60" s="91">
        <v>4</v>
      </c>
      <c r="M60" s="52"/>
      <c r="N60" s="153"/>
    </row>
    <row r="61" spans="1:14" s="41" customFormat="1" ht="14">
      <c r="A61" s="496"/>
      <c r="D61" s="85" t="s">
        <v>427</v>
      </c>
      <c r="E61" s="35" t="s">
        <v>162</v>
      </c>
      <c r="F61" s="35"/>
      <c r="G61" s="962">
        <v>95.2</v>
      </c>
      <c r="H61" s="587" t="str">
        <f>G61-I61&amp;" %-points"</f>
        <v>-4.8 %-points</v>
      </c>
      <c r="I61" s="611">
        <v>100</v>
      </c>
      <c r="J61" s="111">
        <v>100</v>
      </c>
      <c r="K61" s="111">
        <v>100</v>
      </c>
      <c r="L61" s="111">
        <v>75</v>
      </c>
      <c r="M61" s="60"/>
      <c r="N61" s="153"/>
    </row>
    <row r="62" spans="1:14" s="41" customFormat="1">
      <c r="A62" s="496"/>
      <c r="E62" s="42"/>
      <c r="F62" s="42"/>
    </row>
    <row r="63" spans="1:14" s="41" customFormat="1" ht="16.5">
      <c r="A63" s="496"/>
      <c r="D63" s="49" t="s">
        <v>52</v>
      </c>
      <c r="E63" s="37"/>
      <c r="F63" s="37"/>
    </row>
    <row r="64" spans="1:14" s="41" customFormat="1" ht="5.15" customHeight="1">
      <c r="A64" s="496"/>
      <c r="D64" s="40"/>
      <c r="E64" s="37"/>
      <c r="F64" s="37"/>
    </row>
    <row r="65" spans="1:14" s="41" customFormat="1" ht="28">
      <c r="A65" s="496"/>
      <c r="D65" s="32" t="s">
        <v>152</v>
      </c>
      <c r="E65" s="36" t="s">
        <v>153</v>
      </c>
      <c r="F65" s="36" t="s">
        <v>154</v>
      </c>
      <c r="G65" s="32">
        <v>2023</v>
      </c>
      <c r="H65" s="78" t="s">
        <v>155</v>
      </c>
      <c r="I65" s="32">
        <v>2022</v>
      </c>
      <c r="J65" s="32">
        <v>2021</v>
      </c>
      <c r="K65" s="32">
        <v>2020</v>
      </c>
      <c r="L65" s="32">
        <v>2019</v>
      </c>
      <c r="M65" s="33" t="s">
        <v>413</v>
      </c>
    </row>
    <row r="66" spans="1:14" s="41" customFormat="1" ht="14">
      <c r="A66" s="496"/>
      <c r="D66" s="71" t="s">
        <v>414</v>
      </c>
      <c r="E66" s="20" t="s">
        <v>278</v>
      </c>
      <c r="F66" s="20"/>
      <c r="G66" s="1007">
        <v>3</v>
      </c>
      <c r="H66" s="613">
        <f>(G66-I66)/I66</f>
        <v>0.5</v>
      </c>
      <c r="I66" s="408">
        <v>2</v>
      </c>
      <c r="J66" s="89">
        <v>3</v>
      </c>
      <c r="K66" s="89">
        <v>3</v>
      </c>
      <c r="L66" s="89">
        <v>3</v>
      </c>
      <c r="M66" s="73"/>
      <c r="N66" s="153"/>
    </row>
    <row r="67" spans="1:14" s="41" customFormat="1" ht="14">
      <c r="A67" s="496"/>
      <c r="D67" s="50" t="s">
        <v>419</v>
      </c>
      <c r="E67" s="21" t="s">
        <v>162</v>
      </c>
      <c r="F67" s="21"/>
      <c r="G67" s="961">
        <v>0</v>
      </c>
      <c r="H67" s="618" t="str">
        <f>G67-I67&amp;" %-points"</f>
        <v>0 %-points</v>
      </c>
      <c r="I67" s="409">
        <v>0</v>
      </c>
      <c r="J67" s="91">
        <v>33</v>
      </c>
      <c r="K67" s="91">
        <v>33</v>
      </c>
      <c r="L67" s="91">
        <v>33</v>
      </c>
      <c r="M67" s="52"/>
      <c r="N67" s="153"/>
    </row>
    <row r="68" spans="1:14" s="41" customFormat="1" ht="14">
      <c r="A68" s="496"/>
      <c r="D68" s="55" t="s">
        <v>420</v>
      </c>
      <c r="E68" s="21" t="s">
        <v>162</v>
      </c>
      <c r="F68" s="21"/>
      <c r="G68" s="961">
        <v>33</v>
      </c>
      <c r="H68" s="618" t="str">
        <f>G68-I68&amp;" %-points"</f>
        <v>-17 %-points</v>
      </c>
      <c r="I68" s="409">
        <v>50</v>
      </c>
      <c r="J68" s="91">
        <v>33</v>
      </c>
      <c r="K68" s="91">
        <v>33</v>
      </c>
      <c r="L68" s="91">
        <v>33</v>
      </c>
      <c r="M68" s="52"/>
      <c r="N68" s="153"/>
    </row>
    <row r="69" spans="1:14" s="41" customFormat="1" ht="14">
      <c r="A69" s="496"/>
      <c r="D69" s="55" t="s">
        <v>426</v>
      </c>
      <c r="E69" s="21" t="s">
        <v>278</v>
      </c>
      <c r="F69" s="21"/>
      <c r="G69" s="961">
        <v>6</v>
      </c>
      <c r="H69" s="614">
        <f>(G69-I69)/I69</f>
        <v>-0.25</v>
      </c>
      <c r="I69" s="409">
        <v>8</v>
      </c>
      <c r="J69" s="91">
        <v>2</v>
      </c>
      <c r="K69" s="91">
        <v>5</v>
      </c>
      <c r="L69" s="91">
        <v>7</v>
      </c>
      <c r="M69" s="52"/>
      <c r="N69" s="153"/>
    </row>
    <row r="70" spans="1:14" s="41" customFormat="1" ht="14">
      <c r="A70" s="496"/>
      <c r="D70" s="85" t="s">
        <v>427</v>
      </c>
      <c r="E70" s="35" t="s">
        <v>162</v>
      </c>
      <c r="F70" s="35"/>
      <c r="G70" s="973">
        <v>100</v>
      </c>
      <c r="H70" s="587" t="str">
        <f>G70-I70&amp;" %-points"</f>
        <v>0 %-points</v>
      </c>
      <c r="I70" s="611">
        <v>100</v>
      </c>
      <c r="J70" s="111">
        <v>100</v>
      </c>
      <c r="K70" s="111">
        <v>100</v>
      </c>
      <c r="L70" s="111">
        <v>100</v>
      </c>
      <c r="M70" s="60"/>
      <c r="N70" s="153"/>
    </row>
    <row r="71" spans="1:14" s="41" customFormat="1">
      <c r="A71" s="496"/>
      <c r="E71" s="42"/>
      <c r="F71" s="42"/>
    </row>
    <row r="72" spans="1:14" s="41" customFormat="1" ht="16.5">
      <c r="A72" s="496"/>
      <c r="D72" s="49" t="s">
        <v>431</v>
      </c>
      <c r="E72" s="37"/>
      <c r="F72" s="37"/>
    </row>
    <row r="73" spans="1:14" s="41" customFormat="1" ht="5.15" customHeight="1">
      <c r="A73" s="496"/>
      <c r="D73" s="40"/>
      <c r="E73" s="37"/>
      <c r="F73" s="37"/>
    </row>
    <row r="74" spans="1:14" s="41" customFormat="1" ht="28">
      <c r="A74" s="496"/>
      <c r="D74" s="32" t="s">
        <v>152</v>
      </c>
      <c r="E74" s="36" t="s">
        <v>153</v>
      </c>
      <c r="F74" s="36" t="s">
        <v>154</v>
      </c>
      <c r="G74" s="32">
        <v>2023</v>
      </c>
      <c r="H74" s="78" t="s">
        <v>155</v>
      </c>
      <c r="I74" s="32">
        <v>2022</v>
      </c>
      <c r="J74" s="32">
        <v>2021</v>
      </c>
      <c r="K74" s="32">
        <v>2020</v>
      </c>
      <c r="L74" s="32">
        <v>2019</v>
      </c>
      <c r="M74" s="33" t="s">
        <v>413</v>
      </c>
    </row>
    <row r="75" spans="1:14" s="41" customFormat="1" ht="14">
      <c r="A75" s="496"/>
      <c r="D75" s="71" t="s">
        <v>414</v>
      </c>
      <c r="E75" s="20" t="s">
        <v>278</v>
      </c>
      <c r="F75" s="20"/>
      <c r="G75" s="1378">
        <v>2</v>
      </c>
      <c r="H75" s="613">
        <f>(G75-I75)/I75</f>
        <v>-0.6</v>
      </c>
      <c r="I75" s="428">
        <v>5</v>
      </c>
      <c r="J75" s="109">
        <v>5</v>
      </c>
      <c r="K75" s="109">
        <v>5</v>
      </c>
      <c r="L75" s="109">
        <v>4</v>
      </c>
      <c r="M75" s="73"/>
    </row>
    <row r="76" spans="1:14" s="41" customFormat="1" ht="14">
      <c r="A76" s="496"/>
      <c r="D76" s="50" t="s">
        <v>415</v>
      </c>
      <c r="E76" s="21" t="s">
        <v>416</v>
      </c>
      <c r="F76" s="21"/>
      <c r="G76" s="1055">
        <v>54</v>
      </c>
      <c r="H76" s="614">
        <f>(G76-I76)/I76</f>
        <v>3.717472118959161E-3</v>
      </c>
      <c r="I76" s="506">
        <v>53.8</v>
      </c>
      <c r="J76" s="91">
        <v>52.8</v>
      </c>
      <c r="K76" s="91">
        <v>51.8</v>
      </c>
      <c r="L76" s="91">
        <v>50</v>
      </c>
      <c r="M76" s="52"/>
    </row>
    <row r="77" spans="1:14" s="41" customFormat="1" ht="14">
      <c r="A77" s="496"/>
      <c r="D77" s="55" t="s">
        <v>419</v>
      </c>
      <c r="E77" s="21" t="s">
        <v>162</v>
      </c>
      <c r="F77" s="21"/>
      <c r="G77" s="1379">
        <v>0</v>
      </c>
      <c r="H77" s="619" t="s">
        <v>432</v>
      </c>
      <c r="I77" s="429">
        <v>20</v>
      </c>
      <c r="J77" s="139">
        <v>20</v>
      </c>
      <c r="K77" s="139">
        <v>20</v>
      </c>
      <c r="L77" s="139">
        <v>30</v>
      </c>
      <c r="M77" s="52"/>
    </row>
    <row r="78" spans="1:14" s="41" customFormat="1" ht="14">
      <c r="A78" s="496"/>
      <c r="D78" s="55" t="s">
        <v>421</v>
      </c>
      <c r="E78" s="21" t="s">
        <v>162</v>
      </c>
      <c r="F78" s="21"/>
      <c r="G78" s="618" t="s">
        <v>887</v>
      </c>
      <c r="H78" s="615" t="s">
        <v>889</v>
      </c>
      <c r="I78" s="504" t="s">
        <v>433</v>
      </c>
      <c r="J78" s="51" t="s">
        <v>433</v>
      </c>
      <c r="K78" s="51" t="s">
        <v>433</v>
      </c>
      <c r="L78" s="51" t="s">
        <v>424</v>
      </c>
      <c r="M78" s="52"/>
    </row>
    <row r="79" spans="1:14" s="41" customFormat="1" ht="19.149999999999999" customHeight="1">
      <c r="A79" s="496"/>
      <c r="D79" s="85" t="s">
        <v>434</v>
      </c>
      <c r="E79" s="35" t="s">
        <v>435</v>
      </c>
      <c r="F79" s="35"/>
      <c r="G79" s="1350"/>
      <c r="H79" s="587"/>
      <c r="I79" s="612"/>
      <c r="J79" s="235" t="s">
        <v>436</v>
      </c>
      <c r="K79" s="59"/>
      <c r="L79" s="59"/>
      <c r="M79" s="60"/>
    </row>
    <row r="80" spans="1:14" s="41" customFormat="1">
      <c r="A80" s="496"/>
      <c r="D80" s="1377" t="s">
        <v>437</v>
      </c>
      <c r="E80" s="42"/>
      <c r="F80" s="42"/>
    </row>
    <row r="81" spans="4:4" ht="15">
      <c r="D81" s="34"/>
    </row>
    <row r="82" spans="4:4">
      <c r="D82" s="147"/>
    </row>
  </sheetData>
  <sheetProtection algorithmName="SHA-512" hashValue="KnG2ThxWXa5CtbIlEG4w7BhjpAXBwrio9+zKePdP/QEp7VaoIqtcc/8qss8Z2jUveg0XHLTn93QKDweIL71K0Q==" saltValue="XED77ip/R4+lFIBWdttnAg==" spinCount="100000" sheet="1" objects="1" scenarios="1"/>
  <mergeCells count="3">
    <mergeCell ref="D5:M5"/>
    <mergeCell ref="D7:M7"/>
    <mergeCell ref="M48:M52"/>
  </mergeCells>
  <hyperlinks>
    <hyperlink ref="D11" r:id="rId1" display="Sustainability Report 2022, 12-19" xr:uid="{A0861EF6-63A0-4ED2-B91D-B49AE884D42B}"/>
    <hyperlink ref="D8" r:id="rId2" display="Financial Report 2022" xr:uid="{7FF40A27-C8E8-4FEA-9479-274C21441840}"/>
    <hyperlink ref="D9" r:id="rId3" xr:uid="{771CED1E-1C42-4254-A52E-773E3B1988AB}"/>
    <hyperlink ref="D10" r:id="rId4" xr:uid="{04B877B3-6CB2-4790-ABA1-EF496685FE5D}"/>
  </hyperlinks>
  <pageMargins left="0.7" right="0.7" top="0.75" bottom="0.75" header="0.3" footer="0.3"/>
  <pageSetup paperSize="9" orientation="portrait" r:id="rId5"/>
  <headerFooter>
    <oddFooter>&amp;L&amp;1#&amp;"Calibri"&amp;10&amp;K000000Classification: Internal</oddFooter>
  </headerFooter>
  <ignoredErrors>
    <ignoredError sqref="H33 H60 H69" formula="1"/>
  </ignoredErrors>
  <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9D43-CA8B-4641-B34B-C3D3E56DDA1B}">
  <sheetPr codeName="Sheet14"/>
  <dimension ref="A1:O53"/>
  <sheetViews>
    <sheetView showGridLines="0" zoomScale="110" zoomScaleNormal="110" workbookViewId="0"/>
  </sheetViews>
  <sheetFormatPr defaultColWidth="9.0703125" defaultRowHeight="13.5"/>
  <cols>
    <col min="1" max="1" width="15.640625" style="496" customWidth="1"/>
    <col min="2" max="3" width="1.7109375" style="41" customWidth="1"/>
    <col min="4" max="4" width="35.5" style="41" customWidth="1"/>
    <col min="5" max="5" width="8.78515625" style="41" customWidth="1"/>
    <col min="6" max="6" width="15.5" style="41" customWidth="1"/>
    <col min="7" max="12" width="10.7109375" style="41" customWidth="1"/>
    <col min="13" max="13" width="5.7109375" style="153" customWidth="1"/>
    <col min="14" max="14" width="80.7109375" style="41" customWidth="1"/>
    <col min="15" max="16384" width="9.0703125" style="41"/>
  </cols>
  <sheetData>
    <row r="1" spans="4:14">
      <c r="E1" s="42"/>
      <c r="F1" s="42"/>
    </row>
    <row r="2" spans="4:14">
      <c r="E2" s="44"/>
      <c r="F2" s="42"/>
    </row>
    <row r="3" spans="4:14" ht="23.5">
      <c r="D3" s="164" t="s">
        <v>54</v>
      </c>
      <c r="E3" s="43"/>
      <c r="F3" s="43"/>
      <c r="G3" s="43"/>
      <c r="H3" s="43"/>
      <c r="I3" s="43"/>
      <c r="J3" s="43"/>
      <c r="K3" s="43"/>
      <c r="L3" s="43"/>
      <c r="N3" s="44"/>
    </row>
    <row r="4" spans="4:14" ht="5.15" customHeight="1"/>
    <row r="5" spans="4:14" ht="54" customHeight="1">
      <c r="D5" s="1592" t="s">
        <v>438</v>
      </c>
      <c r="E5" s="1593"/>
      <c r="F5" s="1593"/>
      <c r="G5" s="1593"/>
      <c r="H5" s="1593"/>
      <c r="I5" s="1593"/>
      <c r="J5" s="1593"/>
      <c r="K5" s="1593"/>
      <c r="L5" s="1593"/>
      <c r="N5" s="45"/>
    </row>
    <row r="6" spans="4:14" ht="5.15" customHeight="1">
      <c r="D6" s="40"/>
      <c r="E6" s="40"/>
      <c r="F6" s="40"/>
      <c r="G6" s="40"/>
      <c r="H6" s="40"/>
      <c r="I6" s="40"/>
      <c r="J6" s="40"/>
      <c r="K6" s="40"/>
      <c r="L6" s="40"/>
    </row>
    <row r="7" spans="4:14" ht="40.5" customHeight="1">
      <c r="D7" s="1592" t="s">
        <v>439</v>
      </c>
      <c r="E7" s="1593"/>
      <c r="F7" s="1593"/>
      <c r="G7" s="1593"/>
      <c r="H7" s="1593"/>
      <c r="I7" s="1593"/>
      <c r="J7" s="1593"/>
      <c r="K7" s="1593"/>
      <c r="L7" s="1593"/>
    </row>
    <row r="8" spans="4:14" ht="5.15" customHeight="1">
      <c r="D8" s="40"/>
      <c r="E8" s="40"/>
      <c r="F8" s="40"/>
      <c r="G8" s="40"/>
      <c r="H8" s="40"/>
      <c r="I8" s="40"/>
      <c r="J8" s="40"/>
      <c r="K8" s="40"/>
      <c r="L8" s="40"/>
    </row>
    <row r="9" spans="4:14" ht="14">
      <c r="D9" s="1594" t="s">
        <v>857</v>
      </c>
      <c r="E9" s="1593"/>
      <c r="F9" s="1593"/>
      <c r="G9" s="1593"/>
      <c r="H9" s="1593"/>
      <c r="I9" s="1593"/>
      <c r="J9" s="1593"/>
      <c r="K9" s="1593"/>
      <c r="L9" s="1593"/>
    </row>
    <row r="10" spans="4:14" ht="16.5">
      <c r="D10" s="659" t="s">
        <v>440</v>
      </c>
      <c r="E10" s="82"/>
      <c r="F10" s="40"/>
      <c r="G10" s="40"/>
      <c r="H10" s="40"/>
      <c r="I10" s="40"/>
      <c r="J10" s="40"/>
      <c r="K10" s="40"/>
      <c r="L10" s="40"/>
    </row>
    <row r="11" spans="4:14" ht="16.5">
      <c r="D11" s="80" t="s">
        <v>441</v>
      </c>
      <c r="E11" s="82"/>
      <c r="F11" s="40"/>
      <c r="G11" s="40"/>
      <c r="H11" s="40"/>
      <c r="I11" s="40"/>
      <c r="J11" s="40"/>
      <c r="K11" s="40"/>
      <c r="L11" s="40"/>
    </row>
    <row r="12" spans="4:14" ht="16.5">
      <c r="D12" s="80" t="s">
        <v>349</v>
      </c>
      <c r="E12" s="82"/>
      <c r="F12" s="40"/>
      <c r="G12" s="40"/>
      <c r="H12" s="40"/>
      <c r="I12" s="40"/>
      <c r="J12" s="40"/>
      <c r="K12" s="40"/>
      <c r="L12" s="40"/>
    </row>
    <row r="13" spans="4:14" ht="16.5">
      <c r="D13" s="80" t="s">
        <v>350</v>
      </c>
      <c r="E13" s="82"/>
      <c r="F13" s="40"/>
      <c r="G13" s="40"/>
      <c r="H13" s="40"/>
      <c r="I13" s="40"/>
      <c r="J13" s="40"/>
      <c r="K13" s="40"/>
      <c r="L13" s="40"/>
    </row>
    <row r="14" spans="4:14" ht="16.5">
      <c r="D14" s="80"/>
      <c r="E14" s="82"/>
      <c r="F14" s="40"/>
      <c r="G14" s="40"/>
      <c r="H14" s="40"/>
      <c r="I14" s="40"/>
      <c r="J14" s="40"/>
      <c r="K14" s="40"/>
      <c r="L14" s="40"/>
    </row>
    <row r="15" spans="4:14" ht="16.5">
      <c r="D15" s="47" t="s">
        <v>150</v>
      </c>
      <c r="E15" s="48"/>
      <c r="F15" s="48"/>
      <c r="G15" s="48"/>
      <c r="H15" s="48"/>
      <c r="I15" s="48"/>
      <c r="J15" s="48"/>
      <c r="K15" s="48"/>
      <c r="L15" s="48"/>
      <c r="N15" s="47" t="s">
        <v>151</v>
      </c>
    </row>
    <row r="16" spans="4:14">
      <c r="G16" s="251"/>
    </row>
    <row r="17" spans="4:14" ht="16.5">
      <c r="D17" s="49" t="s">
        <v>55</v>
      </c>
      <c r="E17" s="24"/>
      <c r="F17" s="40"/>
      <c r="G17" s="1393"/>
    </row>
    <row r="18" spans="4:14" ht="5.15" customHeight="1">
      <c r="D18" s="40"/>
      <c r="E18" s="24"/>
      <c r="F18" s="40"/>
    </row>
    <row r="19" spans="4:14" ht="28">
      <c r="D19" s="32" t="s">
        <v>152</v>
      </c>
      <c r="E19" s="36" t="s">
        <v>153</v>
      </c>
      <c r="F19" s="36" t="s">
        <v>154</v>
      </c>
      <c r="G19" s="32">
        <v>2023</v>
      </c>
      <c r="H19" s="78" t="s">
        <v>155</v>
      </c>
      <c r="I19" s="32">
        <v>2022</v>
      </c>
      <c r="J19" s="32">
        <v>2021</v>
      </c>
      <c r="K19" s="32">
        <v>2020</v>
      </c>
      <c r="L19" s="311">
        <v>2019</v>
      </c>
      <c r="N19" s="32"/>
    </row>
    <row r="20" spans="4:14" ht="14">
      <c r="D20" s="71" t="s">
        <v>55</v>
      </c>
      <c r="E20" s="20" t="s">
        <v>278</v>
      </c>
      <c r="F20" s="20"/>
      <c r="G20" s="1451">
        <v>1154</v>
      </c>
      <c r="H20" s="605">
        <f>(G20-I20)/I20</f>
        <v>0.57006802721088434</v>
      </c>
      <c r="I20" s="620">
        <v>735</v>
      </c>
      <c r="J20" s="156">
        <v>634</v>
      </c>
      <c r="K20" s="257" t="s">
        <v>158</v>
      </c>
      <c r="L20" s="1464" t="s">
        <v>158</v>
      </c>
      <c r="N20" s="1595" t="s">
        <v>442</v>
      </c>
    </row>
    <row r="21" spans="4:14" ht="14">
      <c r="D21" s="218" t="s">
        <v>443</v>
      </c>
      <c r="E21" s="219" t="s">
        <v>162</v>
      </c>
      <c r="F21" s="219"/>
      <c r="G21" s="1296">
        <v>45</v>
      </c>
      <c r="H21" s="1297" t="str">
        <f>G21-I21&amp; " %-points"</f>
        <v>7 %-points</v>
      </c>
      <c r="I21" s="1298">
        <v>38</v>
      </c>
      <c r="J21" s="1299" t="s">
        <v>158</v>
      </c>
      <c r="K21" s="1299" t="s">
        <v>158</v>
      </c>
      <c r="L21" s="1531" t="s">
        <v>158</v>
      </c>
      <c r="N21" s="1596"/>
    </row>
    <row r="22" spans="4:14" ht="14">
      <c r="D22" s="218" t="s">
        <v>444</v>
      </c>
      <c r="E22" s="219" t="s">
        <v>162</v>
      </c>
      <c r="F22" s="222"/>
      <c r="G22" s="1282">
        <v>5</v>
      </c>
      <c r="H22" s="1297" t="str">
        <f>G22-I22&amp; " %-points"</f>
        <v>-1 %-points</v>
      </c>
      <c r="I22" s="1300">
        <v>6</v>
      </c>
      <c r="J22" s="1299" t="s">
        <v>158</v>
      </c>
      <c r="K22" s="1299" t="s">
        <v>158</v>
      </c>
      <c r="L22" s="1531" t="s">
        <v>158</v>
      </c>
      <c r="N22" s="1596"/>
    </row>
    <row r="23" spans="4:14" ht="14">
      <c r="D23" s="218" t="s">
        <v>445</v>
      </c>
      <c r="E23" s="219" t="s">
        <v>162</v>
      </c>
      <c r="F23" s="222"/>
      <c r="G23" s="1287">
        <v>2</v>
      </c>
      <c r="H23" s="1297" t="str">
        <f>G23-I23&amp; " %-points"</f>
        <v>1 %-points</v>
      </c>
      <c r="I23" s="1288">
        <v>1</v>
      </c>
      <c r="J23" s="1299" t="s">
        <v>158</v>
      </c>
      <c r="K23" s="1299" t="s">
        <v>158</v>
      </c>
      <c r="L23" s="1531" t="s">
        <v>158</v>
      </c>
      <c r="N23" s="1596"/>
    </row>
    <row r="24" spans="4:14" ht="14">
      <c r="D24" s="218" t="s">
        <v>446</v>
      </c>
      <c r="E24" s="219" t="s">
        <v>162</v>
      </c>
      <c r="F24" s="222"/>
      <c r="G24" s="1287">
        <v>24</v>
      </c>
      <c r="H24" s="1297" t="str">
        <f>G24-I24&amp; " %-points"</f>
        <v>-5 %-points</v>
      </c>
      <c r="I24" s="1288">
        <v>29</v>
      </c>
      <c r="J24" s="1299" t="s">
        <v>158</v>
      </c>
      <c r="K24" s="1299" t="s">
        <v>158</v>
      </c>
      <c r="L24" s="1531" t="s">
        <v>158</v>
      </c>
      <c r="N24" s="1596"/>
    </row>
    <row r="25" spans="4:14" ht="14">
      <c r="D25" s="218" t="s">
        <v>447</v>
      </c>
      <c r="E25" s="219" t="s">
        <v>162</v>
      </c>
      <c r="F25" s="222"/>
      <c r="G25" s="1287">
        <v>1</v>
      </c>
      <c r="H25" s="1297" t="str">
        <f>G25-I25&amp; " %-points"</f>
        <v>0 %-points</v>
      </c>
      <c r="I25" s="1288">
        <v>1</v>
      </c>
      <c r="J25" s="1299" t="s">
        <v>158</v>
      </c>
      <c r="K25" s="1299" t="s">
        <v>158</v>
      </c>
      <c r="L25" s="1531" t="s">
        <v>158</v>
      </c>
      <c r="N25" s="1596"/>
    </row>
    <row r="26" spans="4:14" ht="14">
      <c r="D26" s="938" t="s">
        <v>448</v>
      </c>
      <c r="E26" s="222" t="s">
        <v>162</v>
      </c>
      <c r="F26" s="222"/>
      <c r="G26" s="1301">
        <v>1</v>
      </c>
      <c r="H26" s="1297" t="s">
        <v>158</v>
      </c>
      <c r="I26" s="1302" t="s">
        <v>158</v>
      </c>
      <c r="J26" s="1299" t="s">
        <v>158</v>
      </c>
      <c r="K26" s="1299" t="s">
        <v>158</v>
      </c>
      <c r="L26" s="1531" t="s">
        <v>158</v>
      </c>
      <c r="N26" s="1596"/>
    </row>
    <row r="27" spans="4:14" ht="14">
      <c r="D27" s="236" t="s">
        <v>449</v>
      </c>
      <c r="E27" s="222" t="s">
        <v>162</v>
      </c>
      <c r="F27" s="222"/>
      <c r="G27" s="1287">
        <v>22</v>
      </c>
      <c r="H27" s="1297" t="str">
        <f>G27-I27&amp; " %-points"</f>
        <v>-3 %-points</v>
      </c>
      <c r="I27" s="1288">
        <v>25</v>
      </c>
      <c r="J27" s="1299" t="s">
        <v>158</v>
      </c>
      <c r="K27" s="1299" t="s">
        <v>158</v>
      </c>
      <c r="L27" s="1531" t="s">
        <v>158</v>
      </c>
      <c r="N27" s="1596"/>
    </row>
    <row r="28" spans="4:14" ht="14">
      <c r="D28" s="85" t="s">
        <v>450</v>
      </c>
      <c r="E28" s="1050" t="s">
        <v>162</v>
      </c>
      <c r="F28" s="209"/>
      <c r="G28" s="973">
        <v>80</v>
      </c>
      <c r="H28" s="939" t="str">
        <f>G28-I28&amp; " %-points"</f>
        <v>7 %-points</v>
      </c>
      <c r="I28" s="611">
        <v>73</v>
      </c>
      <c r="J28" s="309" t="s">
        <v>158</v>
      </c>
      <c r="K28" s="306" t="s">
        <v>158</v>
      </c>
      <c r="L28" s="1532" t="s">
        <v>158</v>
      </c>
      <c r="N28" s="1616"/>
    </row>
    <row r="29" spans="4:14" ht="14">
      <c r="D29" s="115"/>
      <c r="E29" s="116"/>
      <c r="F29" s="116"/>
      <c r="G29" s="144"/>
      <c r="H29" s="117"/>
      <c r="I29" s="117"/>
      <c r="J29" s="118"/>
      <c r="K29" s="118"/>
      <c r="L29" s="118"/>
    </row>
    <row r="30" spans="4:14" ht="16.5">
      <c r="D30" s="49" t="s">
        <v>406</v>
      </c>
      <c r="E30" s="116"/>
      <c r="F30" s="116"/>
      <c r="G30" s="144"/>
      <c r="H30" s="117"/>
      <c r="I30" s="117"/>
      <c r="J30" s="1341"/>
      <c r="K30" s="1341"/>
      <c r="L30" s="1341"/>
    </row>
    <row r="31" spans="4:14" ht="5.15" customHeight="1">
      <c r="D31" s="115"/>
      <c r="E31" s="116"/>
      <c r="F31" s="116"/>
      <c r="G31" s="144"/>
      <c r="H31" s="117"/>
      <c r="I31" s="117"/>
      <c r="J31" s="118"/>
      <c r="K31" s="118"/>
      <c r="L31" s="118"/>
    </row>
    <row r="32" spans="4:14" ht="28">
      <c r="D32" s="32" t="s">
        <v>152</v>
      </c>
      <c r="E32" s="36" t="s">
        <v>153</v>
      </c>
      <c r="F32" s="36" t="s">
        <v>154</v>
      </c>
      <c r="G32" s="32">
        <v>2023</v>
      </c>
      <c r="H32" s="78" t="s">
        <v>155</v>
      </c>
      <c r="I32" s="32">
        <v>2022</v>
      </c>
      <c r="J32" s="32">
        <v>2021</v>
      </c>
      <c r="K32" s="32">
        <v>2020</v>
      </c>
      <c r="L32" s="311">
        <v>2019</v>
      </c>
      <c r="N32" s="32"/>
    </row>
    <row r="33" spans="4:15" ht="14">
      <c r="D33" s="1066" t="s">
        <v>451</v>
      </c>
      <c r="E33" s="21" t="s">
        <v>162</v>
      </c>
      <c r="F33" s="21"/>
      <c r="G33" s="972">
        <v>28</v>
      </c>
      <c r="H33" s="1053" t="str">
        <f>G33-I33&amp; " %-points"</f>
        <v>-6 %-points</v>
      </c>
      <c r="I33" s="425">
        <v>34</v>
      </c>
      <c r="J33" s="295" t="s">
        <v>158</v>
      </c>
      <c r="K33" s="295" t="s">
        <v>158</v>
      </c>
      <c r="L33" s="1533" t="s">
        <v>158</v>
      </c>
      <c r="N33" s="347"/>
      <c r="O33" s="239"/>
    </row>
    <row r="34" spans="4:15" ht="14">
      <c r="D34" s="1066" t="s">
        <v>452</v>
      </c>
      <c r="E34" s="21" t="s">
        <v>162</v>
      </c>
      <c r="F34" s="21"/>
      <c r="G34" s="972">
        <v>17</v>
      </c>
      <c r="H34" s="1053" t="str">
        <f t="shared" ref="H34:H42" si="0">G34-I34&amp; " %-points"</f>
        <v>2 %-points</v>
      </c>
      <c r="I34" s="425">
        <v>15</v>
      </c>
      <c r="J34" s="295"/>
      <c r="K34" s="295"/>
      <c r="L34" s="1533"/>
      <c r="N34" s="1052"/>
      <c r="O34" s="239"/>
    </row>
    <row r="35" spans="4:15" ht="14">
      <c r="D35" s="1066" t="s">
        <v>453</v>
      </c>
      <c r="E35" s="21" t="s">
        <v>162</v>
      </c>
      <c r="F35" s="21"/>
      <c r="G35" s="972">
        <v>24</v>
      </c>
      <c r="H35" s="1053" t="str">
        <f t="shared" si="0"/>
        <v>-1 %-points</v>
      </c>
      <c r="I35" s="425">
        <v>25</v>
      </c>
      <c r="J35" s="295" t="s">
        <v>158</v>
      </c>
      <c r="K35" s="295" t="s">
        <v>158</v>
      </c>
      <c r="L35" s="1533" t="s">
        <v>158</v>
      </c>
      <c r="N35" s="389"/>
      <c r="O35" s="239"/>
    </row>
    <row r="36" spans="4:15" ht="14">
      <c r="D36" s="1066" t="s">
        <v>454</v>
      </c>
      <c r="E36" s="21" t="s">
        <v>162</v>
      </c>
      <c r="F36" s="21"/>
      <c r="G36" s="972">
        <v>31</v>
      </c>
      <c r="H36" s="1053" t="str">
        <f t="shared" si="0"/>
        <v>5 %-points</v>
      </c>
      <c r="I36" s="425">
        <v>26</v>
      </c>
      <c r="J36" s="371" t="s">
        <v>158</v>
      </c>
      <c r="K36" s="92" t="s">
        <v>158</v>
      </c>
      <c r="L36" s="374" t="s">
        <v>158</v>
      </c>
      <c r="N36" s="389"/>
    </row>
    <row r="37" spans="4:15" ht="14">
      <c r="D37" s="1281" t="s">
        <v>455</v>
      </c>
      <c r="E37" s="219" t="s">
        <v>162</v>
      </c>
      <c r="F37" s="219"/>
      <c r="G37" s="1282">
        <v>4</v>
      </c>
      <c r="H37" s="1283" t="str">
        <f t="shared" si="0"/>
        <v>1 %-points</v>
      </c>
      <c r="I37" s="1284">
        <v>3</v>
      </c>
      <c r="J37" s="1285" t="s">
        <v>158</v>
      </c>
      <c r="K37" s="1285" t="s">
        <v>158</v>
      </c>
      <c r="L37" s="1534" t="s">
        <v>158</v>
      </c>
      <c r="N37" s="389"/>
    </row>
    <row r="38" spans="4:15" ht="14">
      <c r="D38" s="1281" t="s">
        <v>456</v>
      </c>
      <c r="E38" s="219" t="s">
        <v>162</v>
      </c>
      <c r="F38" s="219"/>
      <c r="G38" s="1282">
        <v>6</v>
      </c>
      <c r="H38" s="1283" t="str">
        <f t="shared" si="0"/>
        <v>-1 %-points</v>
      </c>
      <c r="I38" s="1284">
        <v>7</v>
      </c>
      <c r="J38" s="1285" t="s">
        <v>158</v>
      </c>
      <c r="K38" s="1285" t="s">
        <v>158</v>
      </c>
      <c r="L38" s="1534" t="s">
        <v>158</v>
      </c>
      <c r="N38" s="389"/>
    </row>
    <row r="39" spans="4:15" ht="14">
      <c r="D39" s="1281" t="s">
        <v>457</v>
      </c>
      <c r="E39" s="219" t="s">
        <v>162</v>
      </c>
      <c r="F39" s="222"/>
      <c r="G39" s="1282">
        <v>6</v>
      </c>
      <c r="H39" s="1283" t="str">
        <f t="shared" si="0"/>
        <v>3 %-points</v>
      </c>
      <c r="I39" s="1284">
        <v>3</v>
      </c>
      <c r="J39" s="1286" t="s">
        <v>158</v>
      </c>
      <c r="K39" s="1286" t="s">
        <v>158</v>
      </c>
      <c r="L39" s="1535" t="s">
        <v>158</v>
      </c>
      <c r="N39" s="389"/>
    </row>
    <row r="40" spans="4:15" ht="14">
      <c r="D40" s="1281" t="s">
        <v>458</v>
      </c>
      <c r="E40" s="219" t="s">
        <v>162</v>
      </c>
      <c r="F40" s="222"/>
      <c r="G40" s="1287">
        <v>3</v>
      </c>
      <c r="H40" s="1283" t="str">
        <f t="shared" si="0"/>
        <v>-2 %-points</v>
      </c>
      <c r="I40" s="1288">
        <v>5</v>
      </c>
      <c r="J40" s="1286" t="s">
        <v>158</v>
      </c>
      <c r="K40" s="1286" t="s">
        <v>158</v>
      </c>
      <c r="L40" s="1535" t="s">
        <v>158</v>
      </c>
      <c r="N40" s="389"/>
    </row>
    <row r="41" spans="4:15" ht="14">
      <c r="D41" s="1289" t="s">
        <v>459</v>
      </c>
      <c r="E41" s="222" t="s">
        <v>162</v>
      </c>
      <c r="F41" s="222"/>
      <c r="G41" s="1287">
        <v>3</v>
      </c>
      <c r="H41" s="1283" t="str">
        <f t="shared" si="0"/>
        <v>1 %-points</v>
      </c>
      <c r="I41" s="1288">
        <v>2</v>
      </c>
      <c r="J41" s="1286" t="s">
        <v>158</v>
      </c>
      <c r="K41" s="1286" t="s">
        <v>158</v>
      </c>
      <c r="L41" s="1535" t="s">
        <v>158</v>
      </c>
      <c r="N41" s="389"/>
    </row>
    <row r="42" spans="4:15" ht="14">
      <c r="D42" s="1290" t="s">
        <v>460</v>
      </c>
      <c r="E42" s="1050" t="s">
        <v>162</v>
      </c>
      <c r="F42" s="1050"/>
      <c r="G42" s="1291">
        <v>9</v>
      </c>
      <c r="H42" s="1292" t="str">
        <f t="shared" si="0"/>
        <v>1 %-points</v>
      </c>
      <c r="I42" s="1293">
        <v>8</v>
      </c>
      <c r="J42" s="1294" t="s">
        <v>158</v>
      </c>
      <c r="K42" s="1295" t="s">
        <v>158</v>
      </c>
      <c r="L42" s="1536" t="s">
        <v>158</v>
      </c>
      <c r="N42" s="390"/>
    </row>
    <row r="43" spans="4:15">
      <c r="E43" s="42"/>
      <c r="F43" s="42"/>
      <c r="G43" s="241"/>
      <c r="J43" s="119"/>
      <c r="K43" s="119"/>
    </row>
    <row r="44" spans="4:15" ht="16.5">
      <c r="D44" s="49" t="s">
        <v>407</v>
      </c>
      <c r="E44" s="37"/>
      <c r="F44" s="694"/>
      <c r="G44" s="251"/>
      <c r="H44" s="251"/>
      <c r="I44" s="251"/>
    </row>
    <row r="45" spans="4:15" ht="5.15" customHeight="1">
      <c r="D45" s="40"/>
      <c r="E45" s="37"/>
      <c r="F45" s="37"/>
    </row>
    <row r="46" spans="4:15" ht="28">
      <c r="D46" s="32" t="s">
        <v>152</v>
      </c>
      <c r="E46" s="36" t="s">
        <v>153</v>
      </c>
      <c r="F46" s="36" t="s">
        <v>154</v>
      </c>
      <c r="G46" s="36">
        <v>2023</v>
      </c>
      <c r="H46" s="78" t="s">
        <v>155</v>
      </c>
      <c r="I46" s="36">
        <v>2022</v>
      </c>
      <c r="J46" s="32">
        <v>2021</v>
      </c>
      <c r="K46" s="32">
        <v>2020</v>
      </c>
      <c r="L46" s="311">
        <v>2019</v>
      </c>
      <c r="N46" s="32"/>
    </row>
    <row r="47" spans="4:15" ht="56">
      <c r="D47" s="95" t="s">
        <v>407</v>
      </c>
      <c r="E47" s="96" t="s">
        <v>351</v>
      </c>
      <c r="F47" s="96" t="s">
        <v>352</v>
      </c>
      <c r="G47" s="940">
        <v>92</v>
      </c>
      <c r="H47" s="604" t="str">
        <f>G47-I47&amp; " %-points"</f>
        <v>9 %-points</v>
      </c>
      <c r="I47" s="426">
        <v>83</v>
      </c>
      <c r="J47" s="122" t="s">
        <v>158</v>
      </c>
      <c r="K47" s="122" t="s">
        <v>158</v>
      </c>
      <c r="L47" s="1537" t="s">
        <v>158</v>
      </c>
      <c r="N47" s="645" t="s">
        <v>461</v>
      </c>
      <c r="O47" s="239"/>
    </row>
    <row r="48" spans="4:15">
      <c r="E48" s="42"/>
      <c r="F48" s="42"/>
    </row>
    <row r="49" spans="4:14" ht="16.5">
      <c r="D49" s="49" t="s">
        <v>58</v>
      </c>
      <c r="E49" s="42"/>
      <c r="F49" s="42"/>
    </row>
    <row r="50" spans="4:14" ht="5.15" customHeight="1">
      <c r="E50" s="42"/>
      <c r="F50" s="42"/>
    </row>
    <row r="51" spans="4:14" ht="28">
      <c r="D51" s="32" t="s">
        <v>152</v>
      </c>
      <c r="E51" s="36" t="s">
        <v>153</v>
      </c>
      <c r="F51" s="36" t="s">
        <v>154</v>
      </c>
      <c r="G51" s="36">
        <v>2023</v>
      </c>
      <c r="H51" s="78" t="s">
        <v>155</v>
      </c>
      <c r="I51" s="36">
        <v>2022</v>
      </c>
      <c r="J51" s="32">
        <v>2021</v>
      </c>
      <c r="K51" s="32">
        <v>2020</v>
      </c>
      <c r="L51" s="311">
        <v>2019</v>
      </c>
      <c r="N51" s="32"/>
    </row>
    <row r="52" spans="4:14" ht="69.75" customHeight="1">
      <c r="D52" s="129" t="s">
        <v>462</v>
      </c>
      <c r="E52" s="35" t="s">
        <v>162</v>
      </c>
      <c r="F52" s="114" t="s">
        <v>463</v>
      </c>
      <c r="G52" s="1011">
        <v>96</v>
      </c>
      <c r="H52" s="914" t="str">
        <f>ROUND(G52-I52,0)&amp; " %-points"</f>
        <v>1 %-points</v>
      </c>
      <c r="I52" s="427">
        <v>95</v>
      </c>
      <c r="J52" s="307">
        <v>95</v>
      </c>
      <c r="K52" s="259" t="s">
        <v>158</v>
      </c>
      <c r="L52" s="1520" t="s">
        <v>158</v>
      </c>
      <c r="N52" s="643" t="s">
        <v>464</v>
      </c>
    </row>
    <row r="53" spans="4:14">
      <c r="D53" s="792" t="s">
        <v>354</v>
      </c>
    </row>
  </sheetData>
  <sheetProtection algorithmName="SHA-512" hashValue="YEUFFsPy0H90tpIhnzhCJGTfew+IuCw7RYFvaHY8ZeNlVpQvtPt6tBupWUuNVi4ge3ThqtYELo6YuYlSflmfwQ==" saltValue="yOyiv+KwQuoL6RF1ULutoQ==" spinCount="100000" sheet="1" objects="1" scenarios="1"/>
  <mergeCells count="4">
    <mergeCell ref="D5:L5"/>
    <mergeCell ref="D7:L7"/>
    <mergeCell ref="D9:L9"/>
    <mergeCell ref="N20:N28"/>
  </mergeCells>
  <hyperlinks>
    <hyperlink ref="D11" r:id="rId1" xr:uid="{F7E77C64-D47F-49C2-93C9-FDF2DDCC035F}"/>
    <hyperlink ref="D13" r:id="rId2" xr:uid="{8313B71D-1017-497C-B4AD-685D6DEC60A7}"/>
    <hyperlink ref="D12" r:id="rId3" xr:uid="{A9A4F29D-22BC-41F7-93BC-B8ED98BB3DB6}"/>
    <hyperlink ref="D10" r:id="rId4" xr:uid="{8D10F29D-1ED2-4427-A63E-E70C85757879}"/>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12509-1AA2-4297-874E-79AAEF16497D}">
  <sheetPr codeName="Sheet1"/>
  <dimension ref="A2:I143"/>
  <sheetViews>
    <sheetView showGridLines="0" zoomScale="110" zoomScaleNormal="110" workbookViewId="0">
      <selection activeCell="D14" sqref="D14"/>
    </sheetView>
  </sheetViews>
  <sheetFormatPr defaultRowHeight="13.5"/>
  <cols>
    <col min="1" max="1" width="15.640625" style="497" customWidth="1"/>
    <col min="2" max="2" width="2.7109375" style="9" customWidth="1"/>
    <col min="3" max="3" width="1.5" customWidth="1"/>
    <col min="4" max="4" width="70.5" customWidth="1"/>
    <col min="5" max="5" width="18.7109375" style="398" customWidth="1"/>
    <col min="6" max="6" width="3" customWidth="1"/>
    <col min="7" max="7" width="1.5" customWidth="1"/>
  </cols>
  <sheetData>
    <row r="2" spans="3:9" ht="16.5">
      <c r="C2" s="10"/>
      <c r="D2" s="10"/>
      <c r="E2" s="396"/>
      <c r="F2" s="10"/>
    </row>
    <row r="4" spans="3:9" ht="10.15" customHeight="1">
      <c r="C4" s="508"/>
      <c r="D4" s="509"/>
      <c r="E4" s="510"/>
      <c r="F4" s="509"/>
      <c r="G4" s="511"/>
    </row>
    <row r="5" spans="3:9" ht="23.5">
      <c r="C5" s="512"/>
      <c r="D5" s="513" t="s">
        <v>0</v>
      </c>
      <c r="E5" s="514"/>
      <c r="F5" s="515"/>
      <c r="G5" s="516"/>
      <c r="I5" s="237"/>
    </row>
    <row r="6" spans="3:9" ht="59.5" customHeight="1">
      <c r="C6" s="512"/>
      <c r="D6" s="1548" t="s">
        <v>1</v>
      </c>
      <c r="E6" s="1548"/>
      <c r="F6" s="517"/>
      <c r="G6" s="516"/>
    </row>
    <row r="7" spans="3:9" ht="16.5">
      <c r="C7" s="512"/>
      <c r="D7" s="518" t="s">
        <v>2</v>
      </c>
      <c r="E7" s="519"/>
      <c r="F7" s="520"/>
      <c r="G7" s="516"/>
    </row>
    <row r="8" spans="3:9" ht="16.5">
      <c r="C8" s="512"/>
      <c r="D8" s="520"/>
      <c r="E8" s="519"/>
      <c r="F8" s="520"/>
      <c r="G8" s="516"/>
    </row>
    <row r="9" spans="3:9" ht="16.5">
      <c r="C9" s="168"/>
      <c r="D9" s="169"/>
      <c r="E9" s="397"/>
      <c r="F9" s="169"/>
      <c r="G9" s="168"/>
      <c r="H9" s="9"/>
    </row>
    <row r="10" spans="3:9" ht="23.5">
      <c r="C10" s="521"/>
      <c r="D10" s="522" t="s">
        <v>3</v>
      </c>
      <c r="E10" s="523"/>
      <c r="F10" s="524"/>
      <c r="G10" s="525"/>
    </row>
    <row r="11" spans="3:9" ht="23.5">
      <c r="C11" s="512"/>
      <c r="D11" s="526" t="s">
        <v>97</v>
      </c>
      <c r="E11" s="1045"/>
      <c r="F11" s="515"/>
      <c r="G11" s="516"/>
    </row>
    <row r="12" spans="3:9" ht="15" customHeight="1">
      <c r="C12" s="512"/>
      <c r="D12" s="533" t="s">
        <v>4</v>
      </c>
      <c r="E12" s="981"/>
      <c r="F12" s="515"/>
      <c r="G12" s="516"/>
    </row>
    <row r="13" spans="3:9" ht="19.5" customHeight="1">
      <c r="C13" s="512"/>
      <c r="D13" s="527" t="s">
        <v>870</v>
      </c>
      <c r="E13" s="979" t="s">
        <v>5</v>
      </c>
      <c r="F13" s="515"/>
      <c r="G13" s="516"/>
    </row>
    <row r="14" spans="3:9" ht="19.5" customHeight="1">
      <c r="C14" s="512"/>
      <c r="D14" s="527" t="s">
        <v>872</v>
      </c>
      <c r="E14" s="980"/>
      <c r="F14" s="515"/>
      <c r="G14" s="516"/>
    </row>
    <row r="15" spans="3:9" ht="18" customHeight="1">
      <c r="C15" s="512"/>
      <c r="D15" s="528"/>
      <c r="E15" s="980"/>
      <c r="F15" s="515"/>
      <c r="G15" s="516"/>
    </row>
    <row r="16" spans="3:9" ht="15.75" customHeight="1">
      <c r="C16" s="512"/>
      <c r="D16" s="533" t="s">
        <v>6</v>
      </c>
      <c r="E16" s="981"/>
      <c r="F16" s="515"/>
      <c r="G16" s="516"/>
    </row>
    <row r="17" spans="3:8" ht="18.75" customHeight="1">
      <c r="C17" s="512"/>
      <c r="D17" s="527" t="s">
        <v>7</v>
      </c>
      <c r="E17" s="1545" t="s">
        <v>6</v>
      </c>
      <c r="F17" s="515"/>
      <c r="G17" s="516"/>
    </row>
    <row r="18" spans="3:8" ht="15.75" customHeight="1">
      <c r="C18" s="512"/>
      <c r="D18" s="527" t="s">
        <v>8</v>
      </c>
      <c r="E18" s="1545"/>
      <c r="F18" s="515"/>
      <c r="G18" s="516"/>
    </row>
    <row r="19" spans="3:8" ht="14.25" customHeight="1">
      <c r="C19" s="512"/>
      <c r="D19" s="527"/>
      <c r="E19" s="980"/>
      <c r="F19" s="515"/>
      <c r="G19" s="516"/>
    </row>
    <row r="20" spans="3:8" ht="15.75" customHeight="1">
      <c r="C20" s="512"/>
      <c r="D20" s="533" t="s">
        <v>9</v>
      </c>
      <c r="E20" s="981"/>
      <c r="F20" s="515"/>
      <c r="G20" s="516"/>
    </row>
    <row r="21" spans="3:8" ht="18" customHeight="1">
      <c r="C21" s="512"/>
      <c r="D21" s="902" t="s">
        <v>877</v>
      </c>
      <c r="E21" s="1545" t="s">
        <v>9</v>
      </c>
      <c r="F21" s="515"/>
      <c r="G21" s="516"/>
    </row>
    <row r="22" spans="3:8" ht="18" customHeight="1">
      <c r="C22" s="512"/>
      <c r="D22" s="902" t="s">
        <v>10</v>
      </c>
      <c r="E22" s="1545"/>
      <c r="F22" s="515"/>
      <c r="G22" s="516"/>
    </row>
    <row r="23" spans="3:8" ht="18" customHeight="1">
      <c r="C23" s="512"/>
      <c r="D23" s="902" t="s">
        <v>878</v>
      </c>
      <c r="E23" s="1545"/>
      <c r="F23" s="515"/>
      <c r="G23" s="516"/>
    </row>
    <row r="24" spans="3:8" ht="21.75" customHeight="1">
      <c r="C24" s="512"/>
      <c r="D24" s="532"/>
      <c r="E24" s="980"/>
      <c r="F24" s="515"/>
      <c r="G24" s="516"/>
    </row>
    <row r="25" spans="3:8" ht="16.5" customHeight="1">
      <c r="C25" s="512"/>
      <c r="D25" s="533" t="s">
        <v>11</v>
      </c>
      <c r="E25" s="981"/>
      <c r="F25" s="515"/>
      <c r="G25" s="516"/>
    </row>
    <row r="26" spans="3:8" ht="21.75" customHeight="1">
      <c r="C26" s="512"/>
      <c r="D26" s="527" t="s">
        <v>12</v>
      </c>
      <c r="E26" s="1545" t="s">
        <v>11</v>
      </c>
      <c r="F26" s="515"/>
      <c r="G26" s="516"/>
    </row>
    <row r="27" spans="3:8" ht="16" customHeight="1">
      <c r="C27" s="512"/>
      <c r="D27" s="527" t="s">
        <v>873</v>
      </c>
      <c r="E27" s="1545"/>
      <c r="F27" s="515"/>
      <c r="G27" s="516"/>
    </row>
    <row r="28" spans="3:8" ht="15.75" customHeight="1">
      <c r="C28" s="512"/>
      <c r="D28" s="527"/>
      <c r="E28" s="980"/>
      <c r="F28" s="515"/>
      <c r="G28" s="516"/>
    </row>
    <row r="29" spans="3:8" ht="15" customHeight="1">
      <c r="C29" s="512"/>
      <c r="D29" s="529" t="s">
        <v>13</v>
      </c>
      <c r="E29" s="980"/>
      <c r="F29" s="515"/>
      <c r="G29" s="516"/>
    </row>
    <row r="30" spans="3:8" ht="16.5" customHeight="1">
      <c r="C30" s="512"/>
      <c r="D30" s="533" t="s">
        <v>14</v>
      </c>
      <c r="E30" s="982"/>
      <c r="F30" s="515"/>
      <c r="G30" s="516"/>
      <c r="H30" s="237"/>
    </row>
    <row r="31" spans="3:8" ht="16.5" customHeight="1">
      <c r="C31" s="512"/>
      <c r="D31" s="527" t="s">
        <v>15</v>
      </c>
      <c r="E31" s="1545" t="s">
        <v>14</v>
      </c>
      <c r="F31" s="515"/>
      <c r="G31" s="516"/>
    </row>
    <row r="32" spans="3:8" ht="16.5" customHeight="1">
      <c r="C32" s="512"/>
      <c r="D32" s="527" t="s">
        <v>16</v>
      </c>
      <c r="E32" s="1545"/>
      <c r="F32" s="515"/>
      <c r="G32" s="516"/>
    </row>
    <row r="33" spans="3:7" ht="16.5" customHeight="1">
      <c r="C33" s="512"/>
      <c r="D33" s="527" t="s">
        <v>17</v>
      </c>
      <c r="E33" s="1545"/>
      <c r="F33" s="515"/>
      <c r="G33" s="516"/>
    </row>
    <row r="34" spans="3:7" ht="16.5" customHeight="1">
      <c r="C34" s="512"/>
      <c r="D34" s="527" t="s">
        <v>874</v>
      </c>
      <c r="E34" s="1545"/>
      <c r="F34" s="515"/>
      <c r="G34" s="516"/>
    </row>
    <row r="35" spans="3:7" ht="16.5" customHeight="1">
      <c r="C35" s="512"/>
      <c r="D35" s="527" t="s">
        <v>19</v>
      </c>
      <c r="E35" s="1545"/>
      <c r="F35" s="515"/>
      <c r="G35" s="516"/>
    </row>
    <row r="36" spans="3:7" ht="16.5" customHeight="1">
      <c r="C36" s="512"/>
      <c r="D36" s="528"/>
      <c r="E36" s="980"/>
      <c r="F36" s="515"/>
      <c r="G36" s="516"/>
    </row>
    <row r="37" spans="3:7" ht="16.5" customHeight="1">
      <c r="C37" s="512"/>
      <c r="D37" s="533" t="s">
        <v>20</v>
      </c>
      <c r="E37" s="982"/>
      <c r="F37" s="515"/>
      <c r="G37" s="516"/>
    </row>
    <row r="38" spans="3:7" ht="16.5" customHeight="1">
      <c r="C38" s="512"/>
      <c r="D38" s="527" t="s">
        <v>21</v>
      </c>
      <c r="E38" s="1545" t="s">
        <v>20</v>
      </c>
      <c r="F38" s="515"/>
      <c r="G38" s="516"/>
    </row>
    <row r="39" spans="3:7" ht="16.5" customHeight="1">
      <c r="C39" s="512"/>
      <c r="D39" s="527" t="s">
        <v>22</v>
      </c>
      <c r="E39" s="1545"/>
      <c r="F39" s="515"/>
      <c r="G39" s="516"/>
    </row>
    <row r="40" spans="3:7" ht="16.5" customHeight="1">
      <c r="C40" s="512"/>
      <c r="D40" s="527" t="s">
        <v>23</v>
      </c>
      <c r="E40" s="1545"/>
      <c r="F40" s="515"/>
      <c r="G40" s="516"/>
    </row>
    <row r="41" spans="3:7" ht="16.5" customHeight="1">
      <c r="C41" s="512"/>
      <c r="D41" s="527" t="s">
        <v>24</v>
      </c>
      <c r="E41" s="1545"/>
      <c r="F41" s="515"/>
      <c r="G41" s="516"/>
    </row>
    <row r="42" spans="3:7" ht="16.5">
      <c r="C42" s="512"/>
      <c r="D42" s="520"/>
      <c r="E42" s="983"/>
      <c r="F42" s="520"/>
      <c r="G42" s="516"/>
    </row>
    <row r="43" spans="3:7" ht="16.5">
      <c r="C43" s="512"/>
      <c r="D43" s="529" t="s">
        <v>25</v>
      </c>
      <c r="E43" s="980"/>
      <c r="F43" s="520"/>
      <c r="G43" s="516"/>
    </row>
    <row r="44" spans="3:7" ht="16.5">
      <c r="C44" s="512"/>
      <c r="D44" s="533" t="s">
        <v>26</v>
      </c>
      <c r="E44" s="982"/>
      <c r="F44" s="520"/>
      <c r="G44" s="516"/>
    </row>
    <row r="45" spans="3:7" ht="16.5">
      <c r="C45" s="512"/>
      <c r="D45" s="527" t="s">
        <v>27</v>
      </c>
      <c r="E45" s="1546" t="s">
        <v>28</v>
      </c>
      <c r="F45" s="520"/>
      <c r="G45" s="516"/>
    </row>
    <row r="46" spans="3:7" ht="16.5" customHeight="1">
      <c r="C46" s="512"/>
      <c r="D46" s="527" t="s">
        <v>29</v>
      </c>
      <c r="E46" s="1546"/>
      <c r="F46" s="520"/>
      <c r="G46" s="516"/>
    </row>
    <row r="47" spans="3:7" ht="16.5" customHeight="1">
      <c r="C47" s="512"/>
      <c r="D47" s="527" t="s">
        <v>30</v>
      </c>
      <c r="E47" s="1546"/>
      <c r="F47" s="520"/>
      <c r="G47" s="516"/>
    </row>
    <row r="48" spans="3:7" ht="16.5">
      <c r="C48" s="512"/>
      <c r="D48" s="527"/>
      <c r="E48" s="984"/>
      <c r="F48" s="520"/>
      <c r="G48" s="516"/>
    </row>
    <row r="49" spans="3:9" ht="16.5">
      <c r="C49" s="512"/>
      <c r="D49" s="533" t="s">
        <v>31</v>
      </c>
      <c r="E49" s="982"/>
      <c r="F49" s="520"/>
      <c r="G49" s="516"/>
    </row>
    <row r="50" spans="3:9" ht="16.5">
      <c r="C50" s="512"/>
      <c r="D50" s="527" t="s">
        <v>32</v>
      </c>
      <c r="E50" s="1545" t="s">
        <v>31</v>
      </c>
      <c r="F50" s="520"/>
      <c r="G50" s="516"/>
    </row>
    <row r="51" spans="3:9" ht="16.5" customHeight="1">
      <c r="C51" s="512"/>
      <c r="D51" s="527" t="s">
        <v>33</v>
      </c>
      <c r="E51" s="1545"/>
      <c r="F51" s="687"/>
      <c r="G51" s="516"/>
    </row>
    <row r="52" spans="3:9" ht="16.5" customHeight="1">
      <c r="C52" s="512"/>
      <c r="D52" s="527" t="s">
        <v>34</v>
      </c>
      <c r="E52" s="1545"/>
      <c r="F52" s="520"/>
      <c r="G52" s="516"/>
    </row>
    <row r="53" spans="3:9" ht="16.5">
      <c r="C53" s="512"/>
      <c r="D53" s="527"/>
      <c r="E53" s="984"/>
      <c r="F53" s="520"/>
      <c r="G53" s="516"/>
    </row>
    <row r="54" spans="3:9" ht="16.5">
      <c r="C54" s="512"/>
      <c r="D54" s="533" t="s">
        <v>35</v>
      </c>
      <c r="E54" s="982"/>
      <c r="F54" s="520"/>
      <c r="G54" s="516"/>
    </row>
    <row r="55" spans="3:9" ht="16.5">
      <c r="C55" s="512"/>
      <c r="D55" s="527" t="s">
        <v>36</v>
      </c>
      <c r="E55" s="985" t="s">
        <v>35</v>
      </c>
      <c r="F55" s="520"/>
      <c r="G55" s="516"/>
    </row>
    <row r="56" spans="3:9" ht="15" customHeight="1">
      <c r="C56" s="512"/>
      <c r="D56" s="527"/>
      <c r="E56" s="984"/>
      <c r="F56" s="520"/>
      <c r="G56" s="516"/>
    </row>
    <row r="57" spans="3:9" ht="15" customHeight="1">
      <c r="C57" s="512"/>
      <c r="D57" s="533" t="s">
        <v>37</v>
      </c>
      <c r="E57" s="982"/>
      <c r="F57" s="520"/>
      <c r="G57" s="516"/>
    </row>
    <row r="58" spans="3:9" ht="16.5">
      <c r="C58" s="512"/>
      <c r="D58" s="527" t="s">
        <v>38</v>
      </c>
      <c r="E58" s="985" t="s">
        <v>39</v>
      </c>
      <c r="F58" s="520"/>
      <c r="G58" s="516"/>
    </row>
    <row r="59" spans="3:9" ht="16.5">
      <c r="C59" s="512"/>
      <c r="D59" s="527"/>
      <c r="E59" s="984"/>
      <c r="F59" s="520"/>
      <c r="G59" s="516"/>
    </row>
    <row r="60" spans="3:9" ht="16.5">
      <c r="C60" s="512"/>
      <c r="D60" s="533" t="s">
        <v>40</v>
      </c>
      <c r="E60" s="982"/>
      <c r="F60" s="520"/>
      <c r="G60" s="516"/>
    </row>
    <row r="61" spans="3:9" ht="16.5">
      <c r="C61" s="512"/>
      <c r="D61" s="527" t="s">
        <v>41</v>
      </c>
      <c r="E61" s="1545" t="s">
        <v>40</v>
      </c>
      <c r="F61" s="520"/>
      <c r="G61" s="516"/>
    </row>
    <row r="62" spans="3:9" ht="16.5">
      <c r="C62" s="512"/>
      <c r="D62" s="527" t="s">
        <v>42</v>
      </c>
      <c r="E62" s="1545"/>
      <c r="F62" s="520"/>
      <c r="G62" s="516"/>
    </row>
    <row r="63" spans="3:9" ht="16.5">
      <c r="C63" s="512"/>
      <c r="D63" s="527" t="s">
        <v>43</v>
      </c>
      <c r="E63" s="1545"/>
      <c r="F63" s="520"/>
      <c r="G63" s="516"/>
    </row>
    <row r="64" spans="3:9" ht="16.5">
      <c r="C64" s="512"/>
      <c r="D64" s="528"/>
      <c r="E64" s="980"/>
      <c r="F64" s="520"/>
      <c r="G64" s="516"/>
      <c r="I64" s="237"/>
    </row>
    <row r="65" spans="3:7" ht="16.5">
      <c r="C65" s="512"/>
      <c r="D65" s="529" t="s">
        <v>45</v>
      </c>
      <c r="E65" s="980"/>
      <c r="F65" s="520"/>
      <c r="G65" s="516"/>
    </row>
    <row r="66" spans="3:7" ht="16.5">
      <c r="C66" s="512"/>
      <c r="D66" s="533" t="s">
        <v>46</v>
      </c>
      <c r="E66" s="982"/>
      <c r="F66" s="520"/>
      <c r="G66" s="516"/>
    </row>
    <row r="67" spans="3:7" ht="16.5">
      <c r="C67" s="512"/>
      <c r="D67" s="527" t="s">
        <v>47</v>
      </c>
      <c r="E67" s="1546" t="s">
        <v>46</v>
      </c>
      <c r="F67" s="520"/>
      <c r="G67" s="516"/>
    </row>
    <row r="68" spans="3:7" ht="16.5">
      <c r="C68" s="512"/>
      <c r="D68" s="527" t="s">
        <v>48</v>
      </c>
      <c r="E68" s="1546"/>
      <c r="F68" s="520"/>
      <c r="G68" s="516"/>
    </row>
    <row r="69" spans="3:7" ht="16.5">
      <c r="C69" s="512"/>
      <c r="D69" s="527" t="s">
        <v>49</v>
      </c>
      <c r="E69" s="1546"/>
      <c r="F69" s="520"/>
      <c r="G69" s="516"/>
    </row>
    <row r="70" spans="3:7" ht="16.5">
      <c r="C70" s="512"/>
      <c r="D70" s="527" t="s">
        <v>50</v>
      </c>
      <c r="E70" s="1546"/>
      <c r="F70" s="520"/>
      <c r="G70" s="516"/>
    </row>
    <row r="71" spans="3:7" ht="16.5">
      <c r="C71" s="512"/>
      <c r="D71" s="527" t="s">
        <v>51</v>
      </c>
      <c r="E71" s="1546"/>
      <c r="F71" s="520"/>
      <c r="G71" s="516"/>
    </row>
    <row r="72" spans="3:7" ht="16.5">
      <c r="C72" s="512"/>
      <c r="D72" s="527" t="s">
        <v>52</v>
      </c>
      <c r="E72" s="1546"/>
      <c r="F72" s="520"/>
      <c r="G72" s="516"/>
    </row>
    <row r="73" spans="3:7" ht="16.5">
      <c r="C73" s="512"/>
      <c r="D73" s="527" t="s">
        <v>53</v>
      </c>
      <c r="E73" s="1546"/>
      <c r="F73" s="520"/>
      <c r="G73" s="516"/>
    </row>
    <row r="74" spans="3:7" ht="16.5">
      <c r="C74" s="512"/>
      <c r="D74" s="528"/>
      <c r="E74" s="980"/>
      <c r="F74" s="520"/>
      <c r="G74" s="516"/>
    </row>
    <row r="75" spans="3:7" ht="16.5">
      <c r="C75" s="512"/>
      <c r="D75" s="533" t="s">
        <v>54</v>
      </c>
      <c r="E75" s="982"/>
      <c r="F75" s="520"/>
      <c r="G75" s="516"/>
    </row>
    <row r="76" spans="3:7" ht="16.5">
      <c r="C76" s="512"/>
      <c r="D76" s="527" t="s">
        <v>55</v>
      </c>
      <c r="E76" s="1546" t="s">
        <v>54</v>
      </c>
      <c r="F76" s="520"/>
      <c r="G76" s="516"/>
    </row>
    <row r="77" spans="3:7" ht="16.5">
      <c r="C77" s="512"/>
      <c r="D77" s="527" t="s">
        <v>56</v>
      </c>
      <c r="E77" s="1546"/>
      <c r="F77" s="520"/>
      <c r="G77" s="516"/>
    </row>
    <row r="78" spans="3:7" ht="16.5">
      <c r="C78" s="512"/>
      <c r="D78" s="527" t="s">
        <v>57</v>
      </c>
      <c r="E78" s="1546"/>
      <c r="F78" s="520"/>
      <c r="G78" s="516"/>
    </row>
    <row r="79" spans="3:7" ht="16.5">
      <c r="C79" s="512"/>
      <c r="D79" s="527" t="s">
        <v>58</v>
      </c>
      <c r="E79" s="1546"/>
      <c r="F79" s="520"/>
      <c r="G79" s="516"/>
    </row>
    <row r="80" spans="3:7" ht="16.5">
      <c r="C80" s="512"/>
      <c r="D80" s="527"/>
      <c r="E80" s="984"/>
      <c r="F80" s="520"/>
      <c r="G80" s="516"/>
    </row>
    <row r="81" spans="3:9" ht="16.5">
      <c r="C81" s="512"/>
      <c r="D81" s="533" t="s">
        <v>59</v>
      </c>
      <c r="E81" s="982"/>
      <c r="F81" s="520"/>
      <c r="G81" s="516"/>
    </row>
    <row r="82" spans="3:9" ht="16.5">
      <c r="C82" s="512"/>
      <c r="D82" s="527" t="s">
        <v>60</v>
      </c>
      <c r="E82" s="985" t="s">
        <v>59</v>
      </c>
      <c r="F82" s="520"/>
      <c r="G82" s="516"/>
    </row>
    <row r="83" spans="3:9" ht="16.5">
      <c r="C83" s="512"/>
      <c r="D83" s="527"/>
      <c r="E83" s="984"/>
      <c r="F83" s="520"/>
      <c r="G83" s="516"/>
    </row>
    <row r="84" spans="3:9" ht="16.5">
      <c r="C84" s="512"/>
      <c r="D84" s="533" t="s">
        <v>61</v>
      </c>
      <c r="E84" s="982"/>
      <c r="F84" s="520"/>
      <c r="G84" s="516"/>
    </row>
    <row r="85" spans="3:9" ht="16.5">
      <c r="C85" s="512"/>
      <c r="D85" s="527" t="s">
        <v>62</v>
      </c>
      <c r="E85" s="985" t="s">
        <v>61</v>
      </c>
      <c r="F85" s="520"/>
      <c r="G85" s="516"/>
    </row>
    <row r="86" spans="3:9" ht="16.5">
      <c r="C86" s="512"/>
      <c r="D86" s="527"/>
      <c r="E86" s="984"/>
      <c r="F86" s="520"/>
      <c r="G86" s="516"/>
    </row>
    <row r="87" spans="3:9" ht="16.5">
      <c r="C87" s="512"/>
      <c r="D87" s="533" t="s">
        <v>63</v>
      </c>
      <c r="E87" s="982"/>
      <c r="F87" s="520"/>
      <c r="G87" s="516"/>
    </row>
    <row r="88" spans="3:9" ht="16.5">
      <c r="C88" s="512"/>
      <c r="D88" s="527" t="s">
        <v>44</v>
      </c>
      <c r="E88" s="985" t="s">
        <v>63</v>
      </c>
      <c r="F88" s="520"/>
      <c r="G88" s="516"/>
      <c r="I88" s="237"/>
    </row>
    <row r="89" spans="3:9" ht="16.5">
      <c r="C89" s="512"/>
      <c r="D89" s="527"/>
      <c r="E89" s="984"/>
      <c r="F89" s="520"/>
      <c r="G89" s="516"/>
      <c r="I89" s="237"/>
    </row>
    <row r="90" spans="3:9" ht="16.5">
      <c r="C90" s="512"/>
      <c r="D90" s="533" t="s">
        <v>64</v>
      </c>
      <c r="E90" s="982"/>
      <c r="F90" s="520"/>
      <c r="G90" s="516"/>
    </row>
    <row r="91" spans="3:9" ht="16.5">
      <c r="C91" s="512"/>
      <c r="D91" s="527" t="s">
        <v>65</v>
      </c>
      <c r="E91" s="985" t="s">
        <v>64</v>
      </c>
      <c r="F91" s="520"/>
      <c r="G91" s="516"/>
    </row>
    <row r="92" spans="3:9" ht="16.5">
      <c r="C92" s="512"/>
      <c r="D92" s="528"/>
      <c r="E92" s="980"/>
      <c r="F92" s="520"/>
      <c r="G92" s="516"/>
    </row>
    <row r="93" spans="3:9" ht="16.5">
      <c r="C93" s="512"/>
      <c r="D93" s="529" t="s">
        <v>66</v>
      </c>
      <c r="E93" s="986"/>
      <c r="F93" s="520"/>
      <c r="G93" s="516"/>
    </row>
    <row r="94" spans="3:9" ht="5.15" customHeight="1">
      <c r="C94" s="512"/>
      <c r="D94" s="528"/>
      <c r="E94" s="987"/>
      <c r="F94" s="520"/>
      <c r="G94" s="516"/>
    </row>
    <row r="95" spans="3:9" ht="16.5">
      <c r="C95" s="512"/>
      <c r="D95" s="533" t="s">
        <v>67</v>
      </c>
      <c r="E95" s="988"/>
      <c r="F95" s="520"/>
      <c r="G95" s="516"/>
    </row>
    <row r="96" spans="3:9" ht="16.5">
      <c r="C96" s="512"/>
      <c r="D96" s="530" t="s">
        <v>68</v>
      </c>
      <c r="E96" s="1547" t="s">
        <v>67</v>
      </c>
      <c r="F96" s="520"/>
      <c r="G96" s="516"/>
    </row>
    <row r="97" spans="3:7" ht="16.5">
      <c r="C97" s="512"/>
      <c r="D97" s="530" t="s">
        <v>69</v>
      </c>
      <c r="E97" s="1547"/>
      <c r="F97" s="520"/>
      <c r="G97" s="516"/>
    </row>
    <row r="98" spans="3:7" ht="16.5">
      <c r="C98" s="512"/>
      <c r="D98" s="520"/>
      <c r="E98" s="851"/>
      <c r="F98" s="851"/>
      <c r="G98" s="516"/>
    </row>
    <row r="99" spans="3:7" ht="16.5">
      <c r="C99" s="512"/>
      <c r="D99" s="534" t="s">
        <v>70</v>
      </c>
      <c r="E99" s="1028"/>
      <c r="F99" s="851"/>
      <c r="G99" s="516"/>
    </row>
    <row r="100" spans="3:7" ht="16.5">
      <c r="C100" s="512"/>
      <c r="D100" s="530" t="s">
        <v>906</v>
      </c>
      <c r="E100" s="851" t="s">
        <v>70</v>
      </c>
      <c r="F100" s="851"/>
      <c r="G100" s="516"/>
    </row>
    <row r="101" spans="3:7" ht="16.5">
      <c r="C101" s="512"/>
      <c r="D101" s="531"/>
      <c r="E101" s="851"/>
      <c r="F101" s="851"/>
      <c r="G101" s="516"/>
    </row>
    <row r="102" spans="3:7" ht="16.5">
      <c r="C102" s="512"/>
      <c r="D102" s="534" t="s">
        <v>71</v>
      </c>
      <c r="E102" s="1028"/>
      <c r="F102" s="851"/>
      <c r="G102" s="516"/>
    </row>
    <row r="103" spans="3:7" ht="16.5">
      <c r="C103" s="512"/>
      <c r="D103" s="530" t="s">
        <v>907</v>
      </c>
      <c r="E103" s="851" t="s">
        <v>71</v>
      </c>
      <c r="F103" s="851"/>
      <c r="G103" s="516"/>
    </row>
    <row r="104" spans="3:7" ht="16.5">
      <c r="C104" s="512"/>
      <c r="D104" s="531"/>
      <c r="E104" s="851"/>
      <c r="F104" s="851"/>
      <c r="G104" s="516"/>
    </row>
    <row r="105" spans="3:7" ht="16.5">
      <c r="C105" s="512"/>
      <c r="D105" s="534" t="s">
        <v>72</v>
      </c>
      <c r="E105" s="1028"/>
      <c r="F105" s="851"/>
      <c r="G105" s="516"/>
    </row>
    <row r="106" spans="3:7" ht="16.5">
      <c r="C106" s="512"/>
      <c r="D106" s="530" t="s">
        <v>908</v>
      </c>
      <c r="E106" s="851" t="s">
        <v>72</v>
      </c>
      <c r="F106" s="851"/>
      <c r="G106" s="516"/>
    </row>
    <row r="107" spans="3:7" ht="16.5">
      <c r="C107" s="512"/>
      <c r="D107" s="520"/>
      <c r="E107" s="851"/>
      <c r="F107" s="851"/>
      <c r="G107" s="516"/>
    </row>
    <row r="108" spans="3:7" ht="16.5">
      <c r="C108" s="512"/>
      <c r="D108" s="534" t="s">
        <v>73</v>
      </c>
      <c r="E108" s="990"/>
      <c r="F108" s="520"/>
      <c r="G108" s="516"/>
    </row>
    <row r="109" spans="3:7" ht="16.5">
      <c r="C109" s="512"/>
      <c r="D109" s="1003" t="s">
        <v>74</v>
      </c>
      <c r="E109" s="1029" t="s">
        <v>75</v>
      </c>
      <c r="F109" s="520"/>
      <c r="G109" s="516"/>
    </row>
    <row r="110" spans="3:7" ht="16.5">
      <c r="C110" s="512"/>
      <c r="D110" s="520"/>
      <c r="E110" s="1020"/>
      <c r="F110" s="520"/>
      <c r="G110" s="516"/>
    </row>
    <row r="111" spans="3:7" ht="16.5">
      <c r="C111" s="512"/>
      <c r="D111" s="529" t="s">
        <v>666</v>
      </c>
      <c r="E111" s="980"/>
      <c r="F111" s="520"/>
      <c r="G111" s="516"/>
    </row>
    <row r="112" spans="3:7" ht="5.15" customHeight="1">
      <c r="C112" s="512"/>
      <c r="D112" s="528"/>
      <c r="E112" s="980"/>
      <c r="F112" s="520"/>
      <c r="G112" s="516"/>
    </row>
    <row r="113" spans="3:7" ht="16.5">
      <c r="C113" s="512"/>
      <c r="D113" s="533" t="s">
        <v>76</v>
      </c>
      <c r="E113" s="990"/>
      <c r="F113" s="520"/>
      <c r="G113" s="516"/>
    </row>
    <row r="114" spans="3:7" ht="16.5">
      <c r="C114" s="512"/>
      <c r="D114" s="902" t="s">
        <v>77</v>
      </c>
      <c r="E114" s="1546" t="s">
        <v>76</v>
      </c>
      <c r="F114" s="520"/>
      <c r="G114" s="516"/>
    </row>
    <row r="115" spans="3:7" ht="16.5">
      <c r="C115" s="512"/>
      <c r="D115" s="902" t="s">
        <v>78</v>
      </c>
      <c r="E115" s="1546"/>
      <c r="F115" s="520"/>
      <c r="G115" s="516"/>
    </row>
    <row r="116" spans="3:7" ht="16.5">
      <c r="C116" s="512"/>
      <c r="D116" s="902" t="s">
        <v>79</v>
      </c>
      <c r="E116" s="1546"/>
      <c r="F116" s="520"/>
      <c r="G116" s="516"/>
    </row>
    <row r="117" spans="3:7" ht="16.5">
      <c r="C117" s="512"/>
      <c r="D117" s="902" t="s">
        <v>80</v>
      </c>
      <c r="E117" s="1546"/>
      <c r="F117" s="520"/>
      <c r="G117" s="516"/>
    </row>
    <row r="118" spans="3:7" ht="16.5">
      <c r="C118" s="512"/>
      <c r="D118" s="527"/>
      <c r="E118" s="1019"/>
      <c r="F118" s="520"/>
      <c r="G118" s="516"/>
    </row>
    <row r="119" spans="3:7" ht="16.5">
      <c r="C119" s="512"/>
      <c r="D119" s="533" t="s">
        <v>81</v>
      </c>
      <c r="E119" s="982"/>
      <c r="F119" s="520"/>
      <c r="G119" s="516"/>
    </row>
    <row r="120" spans="3:7" ht="16.5">
      <c r="C120" s="512"/>
      <c r="D120" s="527" t="s">
        <v>82</v>
      </c>
      <c r="E120" s="1546" t="s">
        <v>81</v>
      </c>
      <c r="F120" s="520"/>
      <c r="G120" s="516"/>
    </row>
    <row r="121" spans="3:7" ht="16.5">
      <c r="C121" s="512"/>
      <c r="D121" s="527" t="s">
        <v>83</v>
      </c>
      <c r="E121" s="1546"/>
      <c r="F121" s="520"/>
      <c r="G121" s="516"/>
    </row>
    <row r="122" spans="3:7" ht="16.5">
      <c r="C122" s="512"/>
      <c r="D122" s="527" t="s">
        <v>84</v>
      </c>
      <c r="E122" s="1546"/>
      <c r="F122" s="520"/>
      <c r="G122" s="516"/>
    </row>
    <row r="123" spans="3:7" ht="16.5">
      <c r="C123" s="512"/>
      <c r="D123" s="527" t="s">
        <v>85</v>
      </c>
      <c r="E123" s="1546"/>
      <c r="F123" s="520"/>
      <c r="G123" s="516"/>
    </row>
    <row r="124" spans="3:7" ht="16.5">
      <c r="C124" s="512"/>
      <c r="D124" s="527" t="s">
        <v>54</v>
      </c>
      <c r="E124" s="1546"/>
      <c r="F124" s="520"/>
      <c r="G124" s="516"/>
    </row>
    <row r="125" spans="3:7" ht="16.5">
      <c r="C125" s="512"/>
      <c r="D125" s="527" t="s">
        <v>86</v>
      </c>
      <c r="E125" s="1546"/>
      <c r="F125" s="520"/>
      <c r="G125" s="516"/>
    </row>
    <row r="126" spans="3:7" ht="16.5">
      <c r="C126" s="512"/>
      <c r="D126" s="527" t="s">
        <v>87</v>
      </c>
      <c r="E126" s="1546"/>
      <c r="F126" s="520"/>
      <c r="G126" s="516"/>
    </row>
    <row r="127" spans="3:7" ht="16.5">
      <c r="C127" s="512"/>
      <c r="D127" s="527"/>
      <c r="E127" s="989"/>
      <c r="F127" s="520"/>
      <c r="G127" s="516"/>
    </row>
    <row r="128" spans="3:7" ht="16.5">
      <c r="C128" s="512"/>
      <c r="D128" s="533" t="s">
        <v>88</v>
      </c>
      <c r="E128" s="990"/>
      <c r="F128" s="520"/>
      <c r="G128" s="516"/>
    </row>
    <row r="129" spans="3:7" ht="16.5">
      <c r="C129" s="512"/>
      <c r="D129" s="527" t="s">
        <v>89</v>
      </c>
      <c r="E129" s="1545" t="s">
        <v>88</v>
      </c>
      <c r="F129" s="520"/>
      <c r="G129" s="516"/>
    </row>
    <row r="130" spans="3:7" ht="16.5">
      <c r="C130" s="512"/>
      <c r="D130" s="527" t="s">
        <v>90</v>
      </c>
      <c r="E130" s="1545"/>
      <c r="F130" s="520"/>
      <c r="G130" s="516"/>
    </row>
    <row r="131" spans="3:7" ht="16.5">
      <c r="C131" s="512"/>
      <c r="D131" s="527" t="s">
        <v>91</v>
      </c>
      <c r="E131" s="1545"/>
      <c r="F131" s="520"/>
      <c r="G131" s="516"/>
    </row>
    <row r="132" spans="3:7" ht="16.5">
      <c r="C132" s="512"/>
      <c r="D132" s="527" t="s">
        <v>92</v>
      </c>
      <c r="E132" s="1545"/>
      <c r="F132" s="520"/>
      <c r="G132" s="516"/>
    </row>
    <row r="133" spans="3:7" ht="16.5">
      <c r="C133" s="512"/>
      <c r="D133" s="527" t="s">
        <v>93</v>
      </c>
      <c r="E133" s="1545"/>
      <c r="F133" s="520"/>
      <c r="G133" s="516"/>
    </row>
    <row r="134" spans="3:7" ht="16.5">
      <c r="C134" s="512"/>
      <c r="D134" s="527" t="s">
        <v>94</v>
      </c>
      <c r="E134" s="1545"/>
      <c r="F134" s="520"/>
      <c r="G134" s="516"/>
    </row>
    <row r="135" spans="3:7" ht="16.5">
      <c r="C135" s="697"/>
      <c r="D135" s="527"/>
      <c r="E135" s="1020"/>
      <c r="F135" s="520"/>
      <c r="G135" s="699"/>
    </row>
    <row r="136" spans="3:7" ht="16.5">
      <c r="C136" s="697"/>
      <c r="D136" s="533" t="s">
        <v>95</v>
      </c>
      <c r="E136" s="981"/>
      <c r="F136" s="520"/>
      <c r="G136" s="699"/>
    </row>
    <row r="137" spans="3:7" ht="15">
      <c r="C137" s="698"/>
      <c r="D137" s="527" t="s">
        <v>96</v>
      </c>
      <c r="E137" s="991" t="s">
        <v>95</v>
      </c>
      <c r="F137" s="532"/>
      <c r="G137" s="700"/>
    </row>
    <row r="138" spans="3:7">
      <c r="C138" s="701"/>
      <c r="D138" s="702"/>
      <c r="E138" s="992"/>
      <c r="F138" s="702"/>
      <c r="G138" s="703"/>
    </row>
    <row r="139" spans="3:7">
      <c r="E139" s="1030"/>
    </row>
    <row r="140" spans="3:7">
      <c r="E140" s="23"/>
    </row>
    <row r="141" spans="3:7">
      <c r="E141" s="23"/>
    </row>
    <row r="142" spans="3:7">
      <c r="E142" s="23"/>
    </row>
    <row r="143" spans="3:7">
      <c r="E143" s="23"/>
    </row>
  </sheetData>
  <sheetProtection algorithmName="SHA-512" hashValue="co5iU3Fuiz4AmntZLUfutVZwG3Ksxpg1dxf/NhD1c6Z1RrbiXSREydA6Uho0JxYd7qKAC74QYkJ9PzV8gVXDTQ==" saltValue="yerdV0/QbSb0yJQsWR3qxA==" spinCount="100000" sheet="1" objects="1" scenarios="1"/>
  <mergeCells count="15">
    <mergeCell ref="D6:E6"/>
    <mergeCell ref="E31:E35"/>
    <mergeCell ref="E38:E41"/>
    <mergeCell ref="E45:E47"/>
    <mergeCell ref="E50:E52"/>
    <mergeCell ref="E17:E18"/>
    <mergeCell ref="E21:E23"/>
    <mergeCell ref="E26:E27"/>
    <mergeCell ref="E129:E134"/>
    <mergeCell ref="E61:E63"/>
    <mergeCell ref="E67:E73"/>
    <mergeCell ref="E76:E79"/>
    <mergeCell ref="E120:E126"/>
    <mergeCell ref="E96:E97"/>
    <mergeCell ref="E114:E117"/>
  </mergeCells>
  <hyperlinks>
    <hyperlink ref="D7" r:id="rId1" xr:uid="{73E6B7B1-35E6-49F1-9B46-AEC937A9F080}"/>
    <hyperlink ref="E31" location="'Climate change'!A1" display="Spreadsheet tab" xr:uid="{E55665A1-E0D5-4D84-BF31-09BA6DC070D9}"/>
    <hyperlink ref="E38" location="'Environ. &amp; Ecosystems'!A1" display="Spreadsheet tab" xr:uid="{390272F1-634A-4443-9FA1-CF1CB3A9D573}"/>
    <hyperlink ref="E45" location="'Human capital'!A1" display="Spreadsheet tab" xr:uid="{9FC73F53-BD2C-4A6D-BEC0-084B61EE732F}"/>
    <hyperlink ref="E50" location="'Human capital'!A1" display="Spreadsheet tab" xr:uid="{B99DC6D8-58A2-4FA1-97B3-7BFFED1E4E6D}"/>
    <hyperlink ref="E55" location="'Human rights'!A1" display="Spreadsheet tab" xr:uid="{FB5BF6E9-FD78-4F32-BE4D-8FAF38F31EA9}"/>
    <hyperlink ref="E58" location="'Employee relations and rights'!A1" display="Spreadsheet tab" xr:uid="{A15A3B86-FCE5-4FD1-BD1A-E7B5A77D7BD4}"/>
    <hyperlink ref="E61" location="'Safety &amp; Security'!A1" display="Spreadsheet tab" xr:uid="{61E51949-F51F-458D-BD58-7B1E8E49F5BC}"/>
    <hyperlink ref="E67" location="'Corporate governance'!A1" display="Spreadsheet tab" xr:uid="{239614AD-5E69-4107-80C7-2D6ACE77973E}"/>
    <hyperlink ref="E76" location="'Business ethics'!A1" display="Spreadsheet tab" xr:uid="{B3B10813-5E15-4CA0-9CE6-DD3F229F1FB3}"/>
    <hyperlink ref="E82" location="'Sustainable procurement'!A1" display="Spreadsheet tab" xr:uid="{C8EA9CB1-8662-475D-90C5-3D586F1D4040}"/>
    <hyperlink ref="E85" location="'Responsible tax'!A1" display="Spreadsheet tab" xr:uid="{4CDB8A09-BE6F-468E-8ED8-47B78F918AF7}"/>
    <hyperlink ref="E88" location="Citizenship!A1" display="Spreadsheet tab" xr:uid="{F3B668AE-E14D-4B7E-93EA-B3087DD3E738}"/>
    <hyperlink ref="E91" location="'Data ethics'!A1" display="Spreadsheet tab" xr:uid="{B81582E7-8536-4FF7-B3F4-CBFE4B3974B4}"/>
    <hyperlink ref="E120" location="SASB!A1" display="Spreadsheet tab" xr:uid="{D2E84133-2865-4B8A-9490-164F7A9196EA}"/>
    <hyperlink ref="E114" location="TCFD!A1" display="Spreadsheet tab" xr:uid="{FF1CA8EB-0A89-4ACC-8F57-51C452D938DA}"/>
    <hyperlink ref="E129" location="Ratings!A1" display="Spreadsheet tab" xr:uid="{6FF3D66F-A4A1-483C-A617-6FBEC8DD530C}"/>
    <hyperlink ref="E96" location="'Taxonomy summary'!A1" display="Taxonomy summary" xr:uid="{4F8BF099-D929-44D0-943A-E45BA5484944}"/>
    <hyperlink ref="E100" location="Revenue!A1" display="Taxonomy - Revenue" xr:uid="{FB080AE8-F19D-46EC-B010-52A0EE5B57F5}"/>
    <hyperlink ref="E103" location="Capex!A1" display="Taxonomy - Capex" xr:uid="{8C3AD788-2DD8-4E9F-BF0F-DF53F22B237E}"/>
    <hyperlink ref="E106" location="Opex!A1" display="Taxonomy - Opex" xr:uid="{20178B92-9269-4072-AA51-C56F84E67562}"/>
    <hyperlink ref="E109" location="PAI!A1" display="Principal Adverse Impact (PAI)" xr:uid="{663B1ED9-B081-4EF0-81CF-DC79932A89C3}"/>
    <hyperlink ref="E13" location="'Basis of reporting'!A1" display="Basis of reporting" xr:uid="{6953F38D-42FC-4BAD-A506-AE46A01E107F}"/>
    <hyperlink ref="E17" location="'ESG Governance model'!A1" display="ESG Governance Model" xr:uid="{878649B9-B658-42A0-9017-5C28270A180F}"/>
    <hyperlink ref="E21" location="DMA!A1" display="Double Materiality Assessment (DMA)" xr:uid="{7AE37FB8-E5B2-490E-B51D-99528DEDEA8D}"/>
    <hyperlink ref="E26" location="'Strategic ESG Targets'!A1" display="Strategic ESG Targets" xr:uid="{D23915AF-7B50-46E5-90AE-810E55DB94B5}"/>
    <hyperlink ref="E137" location="Engage!A1" display="Engage" xr:uid="{4ACEA913-21AA-4D8A-BC72-D109EC61C23E}"/>
    <hyperlink ref="E50:E52" location="'DE&amp;I'!A1" display="Diversity, equity and inclusion (DE&amp;I)" xr:uid="{564F6E0A-C8E5-4FC9-95E4-6918E0715CF6}"/>
    <hyperlink ref="E17:E18" location="'ESG Governance model'!A1" display="ESG governance model" xr:uid="{5841CEA0-8023-487B-8B3E-6EDD1353B4B9}"/>
    <hyperlink ref="E21:E23" location="DMA!A1" display="Double materiality assessment (DMA)" xr:uid="{2A6D4720-FD03-476B-B1C4-95CB4EBF220E}"/>
    <hyperlink ref="E26:E27" location="'Strategic ESG Targets'!A1" display="Strategic ESG targets" xr:uid="{7EE32A4C-002E-4A0C-8258-673D96B1ED69}"/>
    <hyperlink ref="E31:E35" location="'Climate change'!A1" display="Climate change" xr:uid="{3AEC3C86-665F-4D3A-ADA2-F84BF89AD679}"/>
    <hyperlink ref="E38:E41" location="'Environ. &amp; Ecosystems'!A1" display="Environment and ecosystems" xr:uid="{83C0DB49-E8C3-4F17-BDE0-E817FE1E890B}"/>
    <hyperlink ref="E61:E63" location="'Safety &amp; Security'!A1" display="Safety and security" xr:uid="{7A5CE3DE-0C3A-4EDE-9089-683256BE8B86}"/>
    <hyperlink ref="E129:E134" location="Ratings!A1" display="ESG ratings" xr:uid="{1B9EB122-1E8E-41AE-81A2-C034488FFBE5}"/>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67A9-9E74-49E1-80B0-7CC30588399A}">
  <sheetPr codeName="Sheet22"/>
  <dimension ref="A1:N23"/>
  <sheetViews>
    <sheetView showGridLines="0" zoomScale="110" zoomScaleNormal="110" workbookViewId="0"/>
  </sheetViews>
  <sheetFormatPr defaultColWidth="9.0703125" defaultRowHeight="13.5"/>
  <cols>
    <col min="1" max="1" width="15.640625" style="496" customWidth="1"/>
    <col min="2" max="3" width="1.7109375" style="41" customWidth="1"/>
    <col min="4" max="4" width="38.92578125" style="41" customWidth="1"/>
    <col min="5" max="5" width="14" style="42" customWidth="1"/>
    <col min="6" max="6" width="15.5" style="42" customWidth="1"/>
    <col min="7" max="7" width="8.78515625" style="41" customWidth="1"/>
    <col min="8" max="9" width="10.7109375" style="41" customWidth="1"/>
    <col min="10" max="12" width="8.78515625" style="41" customWidth="1"/>
    <col min="13" max="13" width="5.5" style="41" customWidth="1"/>
    <col min="14" max="14" width="80.5" style="41" customWidth="1"/>
    <col min="15" max="16384" width="9.0703125" style="41"/>
  </cols>
  <sheetData>
    <row r="1" spans="4:14">
      <c r="M1" s="153"/>
    </row>
    <row r="2" spans="4:14">
      <c r="E2" s="44"/>
      <c r="M2" s="153"/>
    </row>
    <row r="3" spans="4:14" ht="23.5">
      <c r="D3" s="164" t="s">
        <v>59</v>
      </c>
      <c r="E3" s="69"/>
      <c r="F3" s="69"/>
      <c r="G3" s="43"/>
      <c r="H3" s="43"/>
      <c r="I3" s="43"/>
      <c r="J3" s="43"/>
      <c r="K3" s="43"/>
      <c r="L3" s="43"/>
      <c r="N3" s="44"/>
    </row>
    <row r="4" spans="4:14" ht="5.15" customHeight="1"/>
    <row r="5" spans="4:14" ht="42" customHeight="1">
      <c r="D5" s="1592" t="s">
        <v>465</v>
      </c>
      <c r="E5" s="1593"/>
      <c r="F5" s="1593"/>
      <c r="G5" s="1593"/>
      <c r="H5" s="1593"/>
      <c r="I5" s="1593"/>
      <c r="J5" s="1593"/>
      <c r="K5" s="1593"/>
      <c r="L5" s="1593"/>
      <c r="N5" s="239"/>
    </row>
    <row r="6" spans="4:14" ht="5.15" customHeight="1">
      <c r="D6" s="40"/>
      <c r="E6" s="37"/>
      <c r="F6" s="37"/>
      <c r="G6" s="40"/>
      <c r="H6" s="40"/>
      <c r="I6" s="40"/>
      <c r="J6" s="40"/>
      <c r="K6" s="40"/>
      <c r="L6" s="40"/>
    </row>
    <row r="7" spans="4:14" ht="39.75" customHeight="1">
      <c r="D7" s="1592" t="s">
        <v>466</v>
      </c>
      <c r="E7" s="1593"/>
      <c r="F7" s="1593"/>
      <c r="G7" s="1593"/>
      <c r="H7" s="1593"/>
      <c r="I7" s="1593"/>
      <c r="J7" s="1593"/>
      <c r="K7" s="1593"/>
      <c r="L7" s="1593"/>
    </row>
    <row r="8" spans="4:14" ht="5.15" customHeight="1">
      <c r="D8" s="40"/>
      <c r="E8" s="37"/>
      <c r="F8" s="37"/>
      <c r="G8" s="40"/>
      <c r="H8" s="40"/>
      <c r="I8" s="40"/>
      <c r="J8" s="40"/>
      <c r="K8" s="40"/>
      <c r="L8" s="40"/>
    </row>
    <row r="9" spans="4:14" ht="14">
      <c r="D9" s="1594" t="s">
        <v>857</v>
      </c>
      <c r="E9" s="1593"/>
      <c r="F9" s="1593"/>
      <c r="G9" s="1593"/>
      <c r="H9" s="1593"/>
      <c r="I9" s="1593"/>
      <c r="J9" s="1593"/>
      <c r="K9" s="1593"/>
      <c r="L9" s="1593"/>
    </row>
    <row r="10" spans="4:14" ht="16.5">
      <c r="D10" s="486" t="s">
        <v>467</v>
      </c>
      <c r="E10" s="82"/>
      <c r="F10" s="37"/>
      <c r="G10" s="40"/>
      <c r="H10" s="40"/>
      <c r="I10" s="40"/>
      <c r="J10" s="40"/>
      <c r="K10" s="40"/>
      <c r="L10" s="40"/>
    </row>
    <row r="11" spans="4:14" ht="16.5">
      <c r="D11" s="80" t="s">
        <v>468</v>
      </c>
      <c r="E11" s="82"/>
      <c r="F11" s="37"/>
      <c r="G11" s="40"/>
      <c r="H11" s="40"/>
      <c r="I11" s="40"/>
      <c r="J11" s="40"/>
      <c r="K11" s="40"/>
      <c r="L11" s="40"/>
    </row>
    <row r="12" spans="4:14" ht="16.5">
      <c r="D12" s="80" t="s">
        <v>349</v>
      </c>
      <c r="E12" s="82"/>
    </row>
    <row r="13" spans="4:14" ht="16.5">
      <c r="D13" s="80" t="s">
        <v>350</v>
      </c>
      <c r="E13" s="82"/>
    </row>
    <row r="14" spans="4:14" ht="16.5">
      <c r="D14" s="80"/>
      <c r="E14" s="82"/>
    </row>
    <row r="15" spans="4:14" ht="16.5">
      <c r="D15" s="47" t="s">
        <v>150</v>
      </c>
      <c r="E15" s="70"/>
      <c r="F15" s="70"/>
      <c r="G15" s="48"/>
      <c r="H15" s="48"/>
      <c r="I15" s="48"/>
      <c r="J15" s="48"/>
      <c r="K15" s="48"/>
      <c r="L15" s="48"/>
      <c r="M15" s="46"/>
      <c r="N15" s="47" t="s">
        <v>151</v>
      </c>
    </row>
    <row r="17" spans="3:14" ht="16.5">
      <c r="D17" s="49" t="s">
        <v>60</v>
      </c>
      <c r="E17" s="37"/>
      <c r="F17" s="694"/>
    </row>
    <row r="18" spans="3:14" ht="5.15" customHeight="1">
      <c r="D18" s="40"/>
      <c r="E18" s="37"/>
      <c r="F18" s="37"/>
    </row>
    <row r="19" spans="3:14" ht="28">
      <c r="D19" s="32" t="s">
        <v>152</v>
      </c>
      <c r="E19" s="36" t="s">
        <v>153</v>
      </c>
      <c r="F19" s="36" t="s">
        <v>154</v>
      </c>
      <c r="G19" s="32">
        <v>2023</v>
      </c>
      <c r="H19" s="78" t="s">
        <v>155</v>
      </c>
      <c r="I19" s="32">
        <v>2022</v>
      </c>
      <c r="J19" s="32">
        <v>2021</v>
      </c>
      <c r="K19" s="32">
        <v>2020</v>
      </c>
      <c r="L19" s="311">
        <v>2019</v>
      </c>
      <c r="N19" s="32"/>
    </row>
    <row r="20" spans="3:14" ht="60.65" customHeight="1">
      <c r="D20" s="120" t="s">
        <v>469</v>
      </c>
      <c r="E20" s="20" t="s">
        <v>162</v>
      </c>
      <c r="F20" s="110" t="s">
        <v>288</v>
      </c>
      <c r="G20" s="732">
        <v>95</v>
      </c>
      <c r="H20" s="730" t="str">
        <f>G20-I20&amp;"%-points"</f>
        <v>-1%-points</v>
      </c>
      <c r="I20" s="428">
        <v>96</v>
      </c>
      <c r="J20" s="72" t="s">
        <v>158</v>
      </c>
      <c r="K20" s="72" t="s">
        <v>158</v>
      </c>
      <c r="L20" s="1467" t="s">
        <v>158</v>
      </c>
      <c r="M20" s="153"/>
      <c r="N20" s="646" t="s">
        <v>470</v>
      </c>
    </row>
    <row r="21" spans="3:14" ht="47.5" customHeight="1">
      <c r="D21" s="233" t="s">
        <v>471</v>
      </c>
      <c r="E21" s="21" t="s">
        <v>162</v>
      </c>
      <c r="F21" s="77" t="s">
        <v>472</v>
      </c>
      <c r="G21" s="733">
        <v>71</v>
      </c>
      <c r="H21" s="731" t="str">
        <f>G21-I21&amp;"%-points"</f>
        <v>-6%-points</v>
      </c>
      <c r="I21" s="429">
        <v>77</v>
      </c>
      <c r="J21" s="51" t="s">
        <v>158</v>
      </c>
      <c r="K21" s="51" t="s">
        <v>158</v>
      </c>
      <c r="L21" s="1538" t="s">
        <v>158</v>
      </c>
      <c r="M21" s="153"/>
      <c r="N21" s="635" t="s">
        <v>473</v>
      </c>
    </row>
    <row r="22" spans="3:14" ht="76" customHeight="1">
      <c r="D22" s="233" t="s">
        <v>474</v>
      </c>
      <c r="E22" s="21" t="s">
        <v>162</v>
      </c>
      <c r="F22" s="77" t="s">
        <v>475</v>
      </c>
      <c r="G22" s="733">
        <v>79</v>
      </c>
      <c r="H22" s="729" t="str">
        <f>G22-I22&amp;"%-points"</f>
        <v>10%-points</v>
      </c>
      <c r="I22" s="429">
        <v>69</v>
      </c>
      <c r="J22" s="51" t="s">
        <v>158</v>
      </c>
      <c r="K22" s="51" t="s">
        <v>158</v>
      </c>
      <c r="L22" s="1539" t="s">
        <v>158</v>
      </c>
      <c r="M22" s="153"/>
      <c r="N22" s="635" t="s">
        <v>476</v>
      </c>
    </row>
    <row r="23" spans="3:14" ht="57.65" customHeight="1">
      <c r="C23" s="450"/>
      <c r="D23" s="441" t="s">
        <v>477</v>
      </c>
      <c r="E23" s="437" t="s">
        <v>162</v>
      </c>
      <c r="F23" s="648" t="s">
        <v>288</v>
      </c>
      <c r="G23" s="734">
        <v>91</v>
      </c>
      <c r="H23" s="622" t="s">
        <v>158</v>
      </c>
      <c r="I23" s="505" t="s">
        <v>158</v>
      </c>
      <c r="J23" s="505" t="s">
        <v>158</v>
      </c>
      <c r="K23" s="505" t="s">
        <v>158</v>
      </c>
      <c r="L23" s="505" t="s">
        <v>158</v>
      </c>
      <c r="M23" s="439"/>
      <c r="N23" s="647" t="s">
        <v>478</v>
      </c>
    </row>
  </sheetData>
  <sheetProtection algorithmName="SHA-512" hashValue="XLhy4wlYxTShHgcs6CV4snbQkRbMMOlzFCeTcQimO+cLCb5Azqd1HXzTNwvedr8WD9WMm7hB7sKMvXHA7gtTIA==" saltValue="YexzGrHAa9FvsX026uO2MQ==" spinCount="100000" sheet="1" objects="1" scenarios="1"/>
  <mergeCells count="3">
    <mergeCell ref="D5:L5"/>
    <mergeCell ref="D7:L7"/>
    <mergeCell ref="D9:L9"/>
  </mergeCells>
  <hyperlinks>
    <hyperlink ref="D11" r:id="rId1" xr:uid="{1407D1D4-7F87-4BFE-914F-E7FC531BEE20}"/>
    <hyperlink ref="D10" r:id="rId2" xr:uid="{AE2455E6-A1F0-4AA2-8024-DAE3594A63A3}"/>
    <hyperlink ref="D13" r:id="rId3" xr:uid="{30060C9B-B3AB-4053-97F4-5BB291280CAE}"/>
    <hyperlink ref="D12" r:id="rId4" xr:uid="{27D85D7F-C1D0-45B1-A6BC-B7D9B10B0078}"/>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16D90-997C-4E3F-927A-B5275A8F1170}">
  <sheetPr codeName="Sheet23"/>
  <dimension ref="A1:O25"/>
  <sheetViews>
    <sheetView showGridLines="0" zoomScale="110" zoomScaleNormal="110" workbookViewId="0"/>
  </sheetViews>
  <sheetFormatPr defaultRowHeight="13.5"/>
  <cols>
    <col min="1" max="1" width="15.640625" style="497" customWidth="1"/>
    <col min="2" max="3" width="1.7109375" customWidth="1"/>
    <col min="4" max="4" width="35.7109375" customWidth="1"/>
    <col min="5" max="5" width="10.7109375" customWidth="1"/>
    <col min="6" max="6" width="15.7109375" customWidth="1"/>
    <col min="7" max="12" width="10.7109375" customWidth="1"/>
    <col min="13" max="13" width="5.5" customWidth="1"/>
    <col min="14" max="14" width="56.2109375" customWidth="1"/>
  </cols>
  <sheetData>
    <row r="1" spans="1:14" s="41" customFormat="1">
      <c r="A1" s="496"/>
      <c r="E1" s="42"/>
      <c r="F1" s="42"/>
      <c r="M1" s="153"/>
    </row>
    <row r="2" spans="1:14" s="41" customFormat="1">
      <c r="A2" s="496"/>
      <c r="E2" s="44"/>
      <c r="F2" s="42"/>
      <c r="M2" s="153"/>
    </row>
    <row r="3" spans="1:14" ht="23.5">
      <c r="D3" s="172" t="s">
        <v>479</v>
      </c>
      <c r="E3" s="15"/>
      <c r="F3" s="15"/>
      <c r="G3" s="15"/>
      <c r="H3" s="15"/>
      <c r="I3" s="15"/>
      <c r="J3" s="15"/>
      <c r="K3" s="15"/>
      <c r="L3" s="15"/>
      <c r="N3" s="13"/>
    </row>
    <row r="4" spans="1:14" ht="5.15" customHeight="1"/>
    <row r="5" spans="1:14" ht="47.15" customHeight="1">
      <c r="D5" s="1592" t="s">
        <v>480</v>
      </c>
      <c r="E5" s="1593"/>
      <c r="F5" s="1593"/>
      <c r="G5" s="1593"/>
      <c r="H5" s="1593"/>
      <c r="I5" s="1593"/>
      <c r="J5" s="1593"/>
      <c r="K5" s="1593"/>
      <c r="L5" s="1593"/>
      <c r="N5" s="29"/>
    </row>
    <row r="6" spans="1:14" ht="5.15" customHeight="1">
      <c r="D6" s="10"/>
      <c r="E6" s="10"/>
      <c r="F6" s="10"/>
      <c r="G6" s="10"/>
      <c r="H6" s="10"/>
      <c r="I6" s="10"/>
      <c r="J6" s="10"/>
      <c r="K6" s="10"/>
      <c r="L6" s="10"/>
    </row>
    <row r="7" spans="1:14" ht="42" customHeight="1">
      <c r="D7" s="1592" t="s">
        <v>481</v>
      </c>
      <c r="E7" s="1593"/>
      <c r="F7" s="1593"/>
      <c r="G7" s="1593"/>
      <c r="H7" s="1593"/>
      <c r="I7" s="1593"/>
      <c r="J7" s="1593"/>
      <c r="K7" s="1593"/>
      <c r="L7" s="1593"/>
    </row>
    <row r="8" spans="1:14" ht="5.15" customHeight="1">
      <c r="D8" s="10"/>
      <c r="E8" s="10"/>
      <c r="F8" s="10"/>
      <c r="G8" s="10"/>
      <c r="H8" s="10"/>
      <c r="I8" s="10"/>
      <c r="J8" s="10"/>
      <c r="K8" s="10"/>
      <c r="L8" s="10"/>
    </row>
    <row r="9" spans="1:14" ht="14">
      <c r="D9" s="1594" t="s">
        <v>857</v>
      </c>
      <c r="E9" s="1593"/>
      <c r="F9" s="1593"/>
      <c r="G9" s="1593"/>
      <c r="H9" s="1593"/>
      <c r="I9" s="1593"/>
      <c r="J9" s="1593"/>
      <c r="K9" s="1593"/>
      <c r="L9" s="1593"/>
    </row>
    <row r="10" spans="1:14" ht="16.5">
      <c r="D10" s="659" t="s">
        <v>482</v>
      </c>
      <c r="E10" s="82"/>
      <c r="F10" s="10"/>
      <c r="G10" s="10"/>
      <c r="H10" s="10"/>
      <c r="I10" s="10"/>
      <c r="J10" s="10"/>
      <c r="K10" s="10"/>
      <c r="L10" s="10"/>
    </row>
    <row r="11" spans="1:14" ht="16.5">
      <c r="D11" s="124" t="s">
        <v>483</v>
      </c>
      <c r="E11" s="82"/>
      <c r="F11" s="10"/>
      <c r="G11" s="10"/>
      <c r="H11" s="10"/>
      <c r="I11" s="10"/>
      <c r="J11" s="10"/>
      <c r="K11" s="10"/>
      <c r="L11" s="10"/>
    </row>
    <row r="12" spans="1:14" ht="16.5">
      <c r="D12" s="776" t="s">
        <v>484</v>
      </c>
      <c r="E12" s="82"/>
      <c r="J12" s="237"/>
    </row>
    <row r="13" spans="1:14" ht="14">
      <c r="D13" s="80"/>
      <c r="E13" s="249"/>
      <c r="J13" s="267"/>
      <c r="N13" s="16"/>
    </row>
    <row r="14" spans="1:14" ht="16.5">
      <c r="D14" s="17" t="s">
        <v>150</v>
      </c>
      <c r="E14" s="18"/>
      <c r="F14" s="18"/>
      <c r="G14" s="18"/>
      <c r="H14" s="18"/>
      <c r="I14" s="18"/>
      <c r="J14" s="18"/>
      <c r="K14" s="18"/>
      <c r="L14" s="18"/>
      <c r="M14" s="16"/>
      <c r="N14" s="17" t="s">
        <v>151</v>
      </c>
    </row>
    <row r="16" spans="1:14" ht="16.5">
      <c r="D16" s="14" t="s">
        <v>62</v>
      </c>
      <c r="E16" s="24"/>
      <c r="F16" s="10"/>
      <c r="G16" s="13"/>
    </row>
    <row r="17" spans="1:15" ht="5.15" customHeight="1">
      <c r="D17" s="10"/>
      <c r="E17" s="24"/>
      <c r="F17" s="10"/>
    </row>
    <row r="18" spans="1:15" ht="28">
      <c r="D18" s="11" t="s">
        <v>152</v>
      </c>
      <c r="E18" s="19" t="s">
        <v>153</v>
      </c>
      <c r="F18" s="19" t="s">
        <v>154</v>
      </c>
      <c r="G18" s="32">
        <v>2023</v>
      </c>
      <c r="H18" s="78" t="s">
        <v>155</v>
      </c>
      <c r="I18" s="32">
        <v>2022</v>
      </c>
      <c r="J18" s="32">
        <v>2021</v>
      </c>
      <c r="K18" s="32">
        <v>2020</v>
      </c>
      <c r="L18" s="311">
        <v>2019</v>
      </c>
      <c r="N18" s="11"/>
    </row>
    <row r="19" spans="1:15" ht="15">
      <c r="D19" s="243" t="s">
        <v>485</v>
      </c>
      <c r="E19" s="244" t="s">
        <v>486</v>
      </c>
      <c r="F19" s="245"/>
      <c r="G19" s="1004">
        <v>454</v>
      </c>
      <c r="H19" s="623">
        <f>(G19-I19)/I19</f>
        <v>-0.50109890109890109</v>
      </c>
      <c r="I19" s="430">
        <v>910</v>
      </c>
      <c r="J19" s="246">
        <v>697</v>
      </c>
      <c r="K19" s="246">
        <v>407</v>
      </c>
      <c r="L19" s="1540">
        <v>458</v>
      </c>
      <c r="N19" s="833" t="s">
        <v>487</v>
      </c>
      <c r="O19" s="237"/>
    </row>
    <row r="21" spans="1:15" s="41" customFormat="1" ht="32.25" customHeight="1">
      <c r="A21" s="496"/>
      <c r="D21" s="1627" t="s">
        <v>488</v>
      </c>
      <c r="E21" s="1628"/>
      <c r="F21" s="1628"/>
      <c r="G21" s="1628"/>
      <c r="H21" s="1628"/>
      <c r="I21" s="1628"/>
      <c r="J21" s="1628"/>
      <c r="K21" s="1628"/>
      <c r="L21" s="1628"/>
      <c r="M21" s="1541"/>
      <c r="N21" s="849"/>
    </row>
    <row r="22" spans="1:15">
      <c r="D22" s="9"/>
      <c r="E22" s="9"/>
      <c r="F22" s="9"/>
      <c r="G22" s="9"/>
      <c r="H22" s="9"/>
      <c r="I22" s="9"/>
      <c r="J22" s="9"/>
      <c r="K22" s="9"/>
      <c r="L22" s="9"/>
    </row>
    <row r="23" spans="1:15" ht="14.25" customHeight="1">
      <c r="D23" s="1623" t="s">
        <v>489</v>
      </c>
      <c r="E23" s="1624"/>
      <c r="F23" s="1624"/>
      <c r="G23" s="1624"/>
      <c r="H23" s="1624"/>
      <c r="I23" s="1624"/>
      <c r="J23" s="1624"/>
      <c r="K23" s="1624"/>
      <c r="L23" s="1624"/>
      <c r="M23" s="1521"/>
    </row>
    <row r="24" spans="1:15" ht="33.75" customHeight="1">
      <c r="D24" s="1625"/>
      <c r="E24" s="1626"/>
      <c r="F24" s="1626"/>
      <c r="G24" s="1626"/>
      <c r="H24" s="1626"/>
      <c r="I24" s="1626"/>
      <c r="J24" s="1626"/>
      <c r="K24" s="1626"/>
      <c r="L24" s="1626"/>
      <c r="M24" s="1521"/>
    </row>
    <row r="25" spans="1:15" ht="27.75" customHeight="1"/>
  </sheetData>
  <sheetProtection algorithmName="SHA-512" hashValue="tlJFQmRfkwfBIlpVZhxU0Z1vfHSgXtlCc/BUUdNsDQXxE6pvjrCDUJ3CTg3kwMZ4X2DQaUDETtwlzT0EShnPxg==" saltValue="OblPSsXrOMNL7E0XeKVkag==" spinCount="100000" sheet="1" objects="1" scenarios="1"/>
  <mergeCells count="5">
    <mergeCell ref="D23:L24"/>
    <mergeCell ref="D5:L5"/>
    <mergeCell ref="D7:L7"/>
    <mergeCell ref="D9:L9"/>
    <mergeCell ref="D21:L21"/>
  </mergeCells>
  <hyperlinks>
    <hyperlink ref="D11" r:id="rId1" display="Maersk-com - Responsible Tax" xr:uid="{964951FA-0F42-4D9E-A7C7-5CDE3AF89363}"/>
    <hyperlink ref="D10" r:id="rId2" xr:uid="{3ECD5142-B97D-4DEA-99F3-013068861193}"/>
    <hyperlink ref="D12" r:id="rId3" location="_views-exposed-form-widget-events-table" xr:uid="{8DDF012A-C7C5-4EF5-92F5-3DC43CDA6009}"/>
    <hyperlink ref="N19" r:id="rId4" location="_views-exposed-form-widget-events-table" xr:uid="{B3854D87-4519-4CD7-BEE7-99120E24ECEF}"/>
  </hyperlinks>
  <pageMargins left="0.7" right="0.7" top="0.75" bottom="0.75" header="0.3" footer="0.3"/>
  <pageSetup paperSize="9" orientation="portrait" r:id="rId5"/>
  <headerFooter>
    <oddFooter>&amp;L&amp;1#&amp;"Calibri"&amp;10&amp;K000000Classification: Internal</oddFooter>
  </headerFooter>
  <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247B-82F0-4304-877C-A90C7C1E6A8D}">
  <sheetPr codeName="Sheet24"/>
  <dimension ref="A1:H22"/>
  <sheetViews>
    <sheetView showGridLines="0" zoomScale="110" zoomScaleNormal="110" workbookViewId="0"/>
  </sheetViews>
  <sheetFormatPr defaultRowHeight="13.5"/>
  <cols>
    <col min="1" max="1" width="15.640625" style="497" customWidth="1"/>
    <col min="2" max="2" width="2.7109375" customWidth="1"/>
    <col min="3" max="3" width="35.7109375" customWidth="1"/>
    <col min="4" max="4" width="2.7109375" customWidth="1"/>
    <col min="5" max="5" width="35.7109375" customWidth="1"/>
    <col min="6" max="6" width="2.7109375" customWidth="1"/>
    <col min="7" max="7" width="35.7109375" customWidth="1"/>
    <col min="8" max="8" width="5.5" customWidth="1"/>
  </cols>
  <sheetData>
    <row r="1" spans="1:8" s="41" customFormat="1">
      <c r="A1" s="496"/>
      <c r="D1" s="42"/>
      <c r="E1" s="42"/>
      <c r="H1" s="153"/>
    </row>
    <row r="2" spans="1:8" s="41" customFormat="1">
      <c r="A2" s="496"/>
      <c r="D2" s="44"/>
      <c r="E2" s="42"/>
      <c r="H2" s="153"/>
    </row>
    <row r="3" spans="1:8" ht="23.5">
      <c r="C3" s="172" t="s">
        <v>63</v>
      </c>
      <c r="D3" s="15"/>
      <c r="E3" s="15"/>
      <c r="F3" s="15"/>
      <c r="G3" s="15"/>
    </row>
    <row r="4" spans="1:8" ht="5.15" customHeight="1"/>
    <row r="5" spans="1:8" ht="52.5" customHeight="1">
      <c r="C5" s="1592" t="s">
        <v>490</v>
      </c>
      <c r="D5" s="1593"/>
      <c r="E5" s="1593"/>
      <c r="F5" s="1593"/>
      <c r="G5" s="1593"/>
    </row>
    <row r="6" spans="1:8" ht="5.15" customHeight="1">
      <c r="C6" s="10"/>
      <c r="D6" s="10"/>
      <c r="E6" s="10"/>
      <c r="F6" s="10"/>
      <c r="G6" s="10"/>
    </row>
    <row r="7" spans="1:8" ht="40.15" customHeight="1">
      <c r="C7" s="1592" t="s">
        <v>491</v>
      </c>
      <c r="D7" s="1593"/>
      <c r="E7" s="1593"/>
      <c r="F7" s="1593"/>
      <c r="G7" s="1593"/>
    </row>
    <row r="8" spans="1:8" ht="5.15" customHeight="1">
      <c r="C8" s="10"/>
      <c r="D8" s="10"/>
      <c r="E8" s="10"/>
      <c r="F8" s="10"/>
      <c r="G8" s="10"/>
    </row>
    <row r="9" spans="1:8" ht="14">
      <c r="C9" s="1594" t="s">
        <v>857</v>
      </c>
      <c r="D9" s="1593"/>
      <c r="E9" s="1593"/>
      <c r="F9" s="1593"/>
      <c r="G9" s="1593"/>
    </row>
    <row r="10" spans="1:8" ht="16.5">
      <c r="C10" s="695" t="s">
        <v>492</v>
      </c>
      <c r="D10" s="82"/>
      <c r="E10" s="10"/>
      <c r="F10" s="10"/>
      <c r="G10" s="10"/>
    </row>
    <row r="11" spans="1:8" ht="16.5">
      <c r="C11" s="124" t="s">
        <v>493</v>
      </c>
      <c r="D11" s="82"/>
      <c r="E11" s="10"/>
      <c r="F11" s="10"/>
      <c r="G11" s="10"/>
    </row>
    <row r="13" spans="1:8" ht="16.5">
      <c r="C13" s="17" t="s">
        <v>44</v>
      </c>
      <c r="D13" s="18"/>
      <c r="E13" s="18"/>
      <c r="F13" s="18"/>
      <c r="G13" s="18"/>
      <c r="H13" s="16"/>
    </row>
    <row r="16" spans="1:8" ht="117.75" customHeight="1">
      <c r="C16" s="1629" t="s">
        <v>494</v>
      </c>
      <c r="D16" s="1630"/>
      <c r="E16" s="1630"/>
      <c r="F16" s="1630"/>
      <c r="G16" s="1631"/>
      <c r="H16" s="41"/>
    </row>
    <row r="18" spans="3:8" ht="16.5">
      <c r="C18" s="17" t="s">
        <v>495</v>
      </c>
      <c r="D18" s="18"/>
      <c r="E18" s="507"/>
      <c r="F18" s="18"/>
      <c r="G18" s="18"/>
      <c r="H18" s="16"/>
    </row>
    <row r="20" spans="3:8" ht="15">
      <c r="C20" s="834" t="s">
        <v>496</v>
      </c>
      <c r="D20" s="834"/>
      <c r="E20" s="834" t="s">
        <v>497</v>
      </c>
      <c r="F20" s="834"/>
      <c r="G20" s="834" t="s">
        <v>909</v>
      </c>
    </row>
    <row r="21" spans="3:8" ht="5.15" customHeight="1">
      <c r="C21" s="9"/>
      <c r="D21" s="9"/>
      <c r="E21" s="9"/>
      <c r="F21" s="9"/>
      <c r="G21" s="9"/>
    </row>
    <row r="22" spans="3:8" ht="99.75" customHeight="1">
      <c r="C22" s="1422" t="s">
        <v>864</v>
      </c>
      <c r="D22" s="1421"/>
      <c r="E22" s="1422" t="s">
        <v>498</v>
      </c>
      <c r="F22" s="1421"/>
      <c r="G22" s="1453" t="s">
        <v>910</v>
      </c>
      <c r="H22" s="41"/>
    </row>
  </sheetData>
  <sheetProtection algorithmName="SHA-512" hashValue="2ZvTQoukTfaGWO3pZfl1LIjZZgtrtDikqR3d+PZ++c7MSHufQnA/fHSq3MHkQdhEjYsE0G86CkpoHKG+H737ag==" saltValue="zBj8jhHT7UY+/74cI/AbSQ==" spinCount="100000" sheet="1" objects="1" scenarios="1"/>
  <mergeCells count="4">
    <mergeCell ref="C5:G5"/>
    <mergeCell ref="C7:G7"/>
    <mergeCell ref="C9:G9"/>
    <mergeCell ref="C16:G16"/>
  </mergeCells>
  <hyperlinks>
    <hyperlink ref="C11" r:id="rId1" display="Maersk.com/Citizenship" xr:uid="{CD221AF1-BF4E-4251-9A0A-37E0723E0D41}"/>
    <hyperlink ref="C10" r:id="rId2" xr:uid="{5A1A19B5-D9C8-4FC8-AC21-4551E7FDCD5A}"/>
  </hyperlinks>
  <pageMargins left="0.7" right="0.7" top="0.75" bottom="0.75" header="0.3" footer="0.3"/>
  <pageSetup paperSize="9" orientation="portrait" r:id="rId3"/>
  <headerFooter>
    <oddFooter>&amp;L&amp;1#&amp;"Calibri"&amp;10&amp;K000000Classification: Internal</oddFooter>
  </headerFooter>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018B-167D-462F-80A4-93152B68499E}">
  <sheetPr codeName="Sheet25"/>
  <dimension ref="A1:O19"/>
  <sheetViews>
    <sheetView showGridLines="0" zoomScale="110" zoomScaleNormal="110" workbookViewId="0"/>
  </sheetViews>
  <sheetFormatPr defaultRowHeight="13.5"/>
  <cols>
    <col min="1" max="1" width="15.640625" style="497" customWidth="1"/>
    <col min="2" max="3" width="1.7109375" customWidth="1"/>
    <col min="4" max="4" width="35.7109375" customWidth="1"/>
    <col min="5" max="5" width="10.7109375" customWidth="1"/>
    <col min="6" max="6" width="15.7109375" customWidth="1"/>
    <col min="7" max="12" width="10.7109375" customWidth="1"/>
    <col min="13" max="13" width="5.7109375" customWidth="1"/>
    <col min="14" max="14" width="80.7109375" customWidth="1"/>
  </cols>
  <sheetData>
    <row r="1" spans="1:14" s="41" customFormat="1">
      <c r="A1" s="496"/>
      <c r="E1" s="42"/>
      <c r="F1" s="42"/>
      <c r="M1" s="153"/>
    </row>
    <row r="2" spans="1:14" s="41" customFormat="1">
      <c r="A2" s="496"/>
      <c r="E2" s="44"/>
      <c r="F2" s="42"/>
      <c r="M2" s="153"/>
    </row>
    <row r="3" spans="1:14" ht="23.5">
      <c r="D3" s="172" t="s">
        <v>64</v>
      </c>
      <c r="E3" s="15"/>
      <c r="F3" s="15"/>
      <c r="G3" s="15"/>
      <c r="H3" s="15"/>
      <c r="I3" s="15"/>
      <c r="J3" s="15"/>
      <c r="K3" s="15"/>
      <c r="L3" s="15"/>
      <c r="N3" s="13"/>
    </row>
    <row r="4" spans="1:14" ht="5.15" customHeight="1"/>
    <row r="5" spans="1:14" ht="54" customHeight="1">
      <c r="D5" s="1592" t="s">
        <v>499</v>
      </c>
      <c r="E5" s="1593"/>
      <c r="F5" s="1593"/>
      <c r="G5" s="1593"/>
      <c r="H5" s="1593"/>
      <c r="I5" s="1593"/>
      <c r="J5" s="1593"/>
      <c r="K5" s="1593"/>
      <c r="L5" s="1593"/>
      <c r="N5" s="29"/>
    </row>
    <row r="6" spans="1:14" ht="5.15" customHeight="1">
      <c r="D6" s="10"/>
      <c r="E6" s="10"/>
      <c r="F6" s="10"/>
      <c r="G6" s="10"/>
      <c r="H6" s="10"/>
      <c r="I6" s="10"/>
      <c r="J6" s="10"/>
      <c r="K6" s="10"/>
      <c r="L6" s="10"/>
    </row>
    <row r="7" spans="1:14" ht="42" customHeight="1">
      <c r="D7" s="1592" t="s">
        <v>500</v>
      </c>
      <c r="E7" s="1593"/>
      <c r="F7" s="1593"/>
      <c r="G7" s="1593"/>
      <c r="H7" s="1593"/>
      <c r="I7" s="1593"/>
      <c r="J7" s="1593"/>
      <c r="K7" s="1593"/>
      <c r="L7" s="1593"/>
    </row>
    <row r="8" spans="1:14" ht="5.15" customHeight="1">
      <c r="D8" s="10"/>
      <c r="E8" s="10"/>
      <c r="F8" s="10"/>
      <c r="G8" s="10"/>
      <c r="H8" s="10"/>
      <c r="I8" s="10"/>
      <c r="J8" s="10"/>
      <c r="K8" s="10"/>
      <c r="L8" s="10"/>
    </row>
    <row r="9" spans="1:14" ht="14">
      <c r="D9" s="1594" t="s">
        <v>857</v>
      </c>
      <c r="E9" s="1593"/>
      <c r="F9" s="1593"/>
      <c r="G9" s="1593"/>
      <c r="H9" s="1593"/>
      <c r="I9" s="1593"/>
      <c r="J9" s="1593"/>
      <c r="K9" s="1593"/>
      <c r="L9" s="1593"/>
    </row>
    <row r="10" spans="1:14" ht="16.5">
      <c r="D10" s="659" t="s">
        <v>482</v>
      </c>
      <c r="E10" s="82"/>
      <c r="F10" s="10"/>
      <c r="G10" s="10"/>
      <c r="H10" s="10"/>
      <c r="I10" s="10"/>
      <c r="J10" s="10"/>
      <c r="K10" s="10"/>
      <c r="L10" s="10"/>
    </row>
    <row r="11" spans="1:14" ht="16.5">
      <c r="D11" s="124" t="s">
        <v>501</v>
      </c>
      <c r="E11" s="82"/>
      <c r="F11" s="10"/>
      <c r="G11" s="10"/>
      <c r="H11" s="10"/>
      <c r="I11" s="10"/>
      <c r="J11" s="10"/>
      <c r="K11" s="10"/>
      <c r="L11" s="10"/>
    </row>
    <row r="12" spans="1:14" ht="16.5">
      <c r="D12" s="124"/>
      <c r="E12" s="82"/>
      <c r="F12" s="10"/>
      <c r="G12" s="10"/>
      <c r="H12" s="10"/>
      <c r="I12" s="10"/>
      <c r="J12" s="10"/>
      <c r="K12" s="10"/>
      <c r="L12" s="10"/>
    </row>
    <row r="13" spans="1:14" ht="16.5">
      <c r="D13" s="17" t="s">
        <v>150</v>
      </c>
      <c r="E13" s="18"/>
      <c r="F13" s="18"/>
      <c r="G13" s="18"/>
      <c r="H13" s="18"/>
      <c r="I13" s="18"/>
      <c r="J13" s="18"/>
      <c r="K13" s="18"/>
      <c r="L13" s="18"/>
      <c r="M13" s="16"/>
      <c r="N13" s="17" t="s">
        <v>151</v>
      </c>
    </row>
    <row r="15" spans="1:14" ht="16.5">
      <c r="D15" s="14" t="s">
        <v>65</v>
      </c>
      <c r="E15" s="24"/>
      <c r="F15" s="10"/>
    </row>
    <row r="16" spans="1:14" ht="5.15" customHeight="1">
      <c r="D16" s="10"/>
      <c r="E16" s="24"/>
      <c r="F16" s="10"/>
    </row>
    <row r="17" spans="1:15" ht="28">
      <c r="D17" s="32" t="s">
        <v>152</v>
      </c>
      <c r="E17" s="19" t="s">
        <v>153</v>
      </c>
      <c r="F17" s="19" t="s">
        <v>154</v>
      </c>
      <c r="G17" s="32">
        <v>2023</v>
      </c>
      <c r="H17" s="78" t="s">
        <v>155</v>
      </c>
      <c r="I17" s="78">
        <v>2022</v>
      </c>
      <c r="J17" s="32">
        <v>2021</v>
      </c>
      <c r="K17" s="32">
        <v>2020</v>
      </c>
      <c r="L17" s="311">
        <v>2019</v>
      </c>
      <c r="N17" s="11"/>
    </row>
    <row r="18" spans="1:15" s="41" customFormat="1" ht="56">
      <c r="A18" s="496"/>
      <c r="D18" s="95" t="s">
        <v>65</v>
      </c>
      <c r="E18" s="96" t="s">
        <v>351</v>
      </c>
      <c r="F18" s="96" t="s">
        <v>352</v>
      </c>
      <c r="G18" s="844">
        <v>91</v>
      </c>
      <c r="H18" s="604" t="str">
        <f>G18-I18&amp; "%-points"</f>
        <v>24%-points</v>
      </c>
      <c r="I18" s="624">
        <v>67</v>
      </c>
      <c r="J18" s="122" t="s">
        <v>158</v>
      </c>
      <c r="K18" s="98" t="s">
        <v>158</v>
      </c>
      <c r="L18" s="1542" t="s">
        <v>158</v>
      </c>
      <c r="M18" s="153"/>
      <c r="N18" s="645" t="s">
        <v>502</v>
      </c>
      <c r="O18" s="239"/>
    </row>
    <row r="19" spans="1:15" ht="14.5">
      <c r="D19" s="793" t="s">
        <v>354</v>
      </c>
    </row>
  </sheetData>
  <sheetProtection algorithmName="SHA-512" hashValue="Tri6px7sT2jl4EJiPfXMqcgc/rrKpSQ6xhb/lUb05S+VjscvXS+uvooJUhygHZ64825Nvin2UQs/54S/xNahZQ==" saltValue="utdySVOoIsqDtapPp0h2mg==" spinCount="100000" sheet="1" objects="1" scenarios="1"/>
  <mergeCells count="3">
    <mergeCell ref="D5:L5"/>
    <mergeCell ref="D7:L7"/>
    <mergeCell ref="D9:L9"/>
  </mergeCells>
  <hyperlinks>
    <hyperlink ref="D11" r:id="rId1" xr:uid="{16F0C08F-A834-446C-B793-E45800164EC9}"/>
    <hyperlink ref="D10" r:id="rId2" xr:uid="{AB416358-246A-42C1-AE5A-5384FC425B7F}"/>
  </hyperlinks>
  <pageMargins left="0.7" right="0.7" top="0.75" bottom="0.75" header="0.3" footer="0.3"/>
  <pageSetup paperSize="9" orientation="portrait" r:id="rId3"/>
  <headerFooter>
    <oddFooter>&amp;L&amp;1#&amp;"Calibri"&amp;10&amp;K000000Classification: Internal</oddFooter>
  </headerFooter>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C282-D09C-4E3F-8BE1-B5FCC1130423}">
  <sheetPr codeName="Sheet20">
    <tabColor theme="7"/>
  </sheetPr>
  <dimension ref="A3:F22"/>
  <sheetViews>
    <sheetView showGridLines="0" zoomScale="110" zoomScaleNormal="110" workbookViewId="0"/>
  </sheetViews>
  <sheetFormatPr defaultRowHeight="13.5"/>
  <cols>
    <col min="1" max="1" width="15.640625" style="497" customWidth="1"/>
    <col min="2" max="2" width="2.7109375" customWidth="1"/>
    <col min="3" max="3" width="44.5" customWidth="1"/>
    <col min="4" max="4" width="18.7109375" customWidth="1"/>
  </cols>
  <sheetData>
    <row r="3" spans="3:6" ht="23.5">
      <c r="C3" s="171" t="s">
        <v>66</v>
      </c>
      <c r="D3" s="1038"/>
    </row>
    <row r="4" spans="3:6" ht="16.5">
      <c r="C4" s="10"/>
      <c r="D4" s="1039"/>
      <c r="E4" s="267"/>
    </row>
    <row r="5" spans="3:6" ht="15">
      <c r="C5" s="11" t="s">
        <v>67</v>
      </c>
      <c r="D5" s="1040"/>
    </row>
    <row r="6" spans="3:6" ht="14">
      <c r="C6" s="358" t="s">
        <v>503</v>
      </c>
      <c r="D6" s="851" t="s">
        <v>67</v>
      </c>
    </row>
    <row r="7" spans="3:6" ht="14">
      <c r="C7" s="65"/>
      <c r="D7" s="1041"/>
      <c r="F7" s="267"/>
    </row>
    <row r="8" spans="3:6" ht="14">
      <c r="C8" s="32" t="s">
        <v>504</v>
      </c>
      <c r="D8" s="1042"/>
    </row>
    <row r="9" spans="3:6" ht="22.15" customHeight="1">
      <c r="C9" s="358" t="s">
        <v>906</v>
      </c>
      <c r="D9" s="851" t="s">
        <v>70</v>
      </c>
    </row>
    <row r="10" spans="3:6" ht="16.5">
      <c r="C10" s="40"/>
      <c r="D10" s="1041"/>
    </row>
    <row r="11" spans="3:6" ht="14">
      <c r="C11" s="32" t="s">
        <v>71</v>
      </c>
      <c r="D11" s="1042"/>
    </row>
    <row r="12" spans="3:6" ht="24.65" customHeight="1">
      <c r="C12" s="358" t="s">
        <v>907</v>
      </c>
      <c r="D12" s="851" t="s">
        <v>71</v>
      </c>
    </row>
    <row r="13" spans="3:6" ht="16.5">
      <c r="C13" s="40"/>
      <c r="D13" s="1041"/>
    </row>
    <row r="14" spans="3:6" ht="14">
      <c r="C14" s="32" t="s">
        <v>72</v>
      </c>
      <c r="D14" s="1042"/>
    </row>
    <row r="15" spans="3:6" ht="24.65" customHeight="1">
      <c r="C15" s="358" t="s">
        <v>908</v>
      </c>
      <c r="D15" s="851" t="s">
        <v>72</v>
      </c>
    </row>
    <row r="16" spans="3:6" ht="14">
      <c r="D16" s="1041"/>
    </row>
    <row r="17" spans="3:4" ht="14">
      <c r="C17" s="1012" t="s">
        <v>73</v>
      </c>
      <c r="D17" s="1042"/>
    </row>
    <row r="18" spans="3:4" ht="28">
      <c r="C18" s="424" t="s">
        <v>74</v>
      </c>
      <c r="D18" s="851" t="s">
        <v>73</v>
      </c>
    </row>
    <row r="19" spans="3:4">
      <c r="D19" s="147"/>
    </row>
    <row r="20" spans="3:4">
      <c r="D20" s="147"/>
    </row>
    <row r="21" spans="3:4">
      <c r="D21" s="147"/>
    </row>
    <row r="22" spans="3:4">
      <c r="D22" s="147"/>
    </row>
  </sheetData>
  <sheetProtection algorithmName="SHA-512" hashValue="i70XtXa12JFgg2ehQgF6SPIq5gRtEee+8jgJFpW+g+QeR42gCkiTCAM09Ym1iN7rMREZcx7eBnlFXriH7wt/Hg==" saltValue="ZAOy9fpxk178kcuPRf5Fng==" spinCount="100000" sheet="1" objects="1" scenarios="1"/>
  <hyperlinks>
    <hyperlink ref="D6" location="'Taxonomy summary'!A1" display="Taxonomy summary" xr:uid="{0CE07A3A-9B47-4502-A451-2A1BBDC8E093}"/>
    <hyperlink ref="D9" location="Revenue!A1" display="Taxonomy - Revenue" xr:uid="{7B63F8D1-04F4-481A-9FF5-91886FA4DF28}"/>
    <hyperlink ref="D12" location="Capex!A1" display="Taxonomy - Capex" xr:uid="{4A1953D9-CEBE-4096-95C5-B6F15DBF3DD9}"/>
    <hyperlink ref="D15" location="Opex!A1" display="Taxonomy - Opex" xr:uid="{BB38D109-3FEB-415B-AFEC-0BC21BE1FE61}"/>
    <hyperlink ref="D18" location="PAI!A1" display="SFDR - Principal Adverse Impacts (PAI)" xr:uid="{90A40DD8-2814-469C-B35F-E41B2EE9585C}"/>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81F7-97C3-44C4-B905-F2FB33BD48EC}">
  <sheetPr codeName="Sheet27"/>
  <dimension ref="A1:L39"/>
  <sheetViews>
    <sheetView showGridLines="0" zoomScale="110" zoomScaleNormal="110" workbookViewId="0"/>
  </sheetViews>
  <sheetFormatPr defaultRowHeight="13.5"/>
  <cols>
    <col min="1" max="1" width="15.640625" style="497" customWidth="1"/>
    <col min="2" max="2" width="2.7109375" customWidth="1"/>
    <col min="3" max="3" width="1.5" customWidth="1"/>
    <col min="4" max="4" width="21.0703125" customWidth="1"/>
    <col min="5" max="5" width="27" customWidth="1"/>
    <col min="6" max="6" width="12.0703125" customWidth="1"/>
    <col min="7" max="8" width="11.5703125" customWidth="1"/>
    <col min="9" max="9" width="1.7109375" customWidth="1"/>
  </cols>
  <sheetData>
    <row r="1" spans="3:12" ht="16.5">
      <c r="C1" s="10"/>
      <c r="D1" s="10"/>
      <c r="G1" s="13"/>
      <c r="H1" s="13"/>
    </row>
    <row r="2" spans="3:12" ht="16.5">
      <c r="C2" s="10"/>
      <c r="D2" s="10"/>
      <c r="G2" s="13"/>
      <c r="H2" s="13"/>
      <c r="L2" s="237"/>
    </row>
    <row r="3" spans="3:12" ht="23.5">
      <c r="C3" s="172" t="s">
        <v>505</v>
      </c>
      <c r="D3" s="15"/>
      <c r="E3" s="15"/>
      <c r="F3" s="15"/>
      <c r="G3" s="15"/>
      <c r="H3" s="15"/>
      <c r="I3" s="15"/>
      <c r="J3" s="1445"/>
      <c r="L3" s="13"/>
    </row>
    <row r="4" spans="3:12">
      <c r="G4" s="13"/>
      <c r="H4" s="13"/>
    </row>
    <row r="5" spans="3:12" ht="16.5">
      <c r="C5" s="14" t="s">
        <v>68</v>
      </c>
      <c r="D5" s="24"/>
      <c r="E5" s="10"/>
      <c r="G5" s="138"/>
    </row>
    <row r="6" spans="3:12" ht="5.15" customHeight="1">
      <c r="C6" s="10"/>
      <c r="D6" s="24"/>
      <c r="E6" s="10"/>
    </row>
    <row r="7" spans="3:12" ht="14">
      <c r="C7" s="113" t="s">
        <v>506</v>
      </c>
      <c r="D7" s="113"/>
      <c r="E7" s="113"/>
      <c r="F7" s="36" t="s">
        <v>507</v>
      </c>
      <c r="G7" s="78" t="s">
        <v>508</v>
      </c>
      <c r="H7" s="78" t="s">
        <v>509</v>
      </c>
      <c r="I7" s="32"/>
    </row>
    <row r="8" spans="3:12" ht="14">
      <c r="C8" s="274"/>
      <c r="D8" s="275" t="s">
        <v>510</v>
      </c>
      <c r="E8" s="278" t="s">
        <v>511</v>
      </c>
      <c r="F8" s="854">
        <v>0.02</v>
      </c>
      <c r="G8" s="855">
        <v>0.11</v>
      </c>
      <c r="H8" s="855">
        <v>0.01</v>
      </c>
      <c r="I8" s="276"/>
    </row>
    <row r="9" spans="3:12" ht="15">
      <c r="C9" s="280"/>
      <c r="D9" s="281"/>
      <c r="E9" s="279" t="s">
        <v>512</v>
      </c>
      <c r="F9" s="856">
        <v>0.57999999999999996</v>
      </c>
      <c r="G9" s="856">
        <v>0.27</v>
      </c>
      <c r="H9" s="856">
        <v>0.26</v>
      </c>
      <c r="I9" s="282"/>
      <c r="J9" s="237"/>
    </row>
    <row r="10" spans="3:12" ht="15">
      <c r="C10" s="280"/>
      <c r="D10" s="287"/>
      <c r="E10" s="288" t="s">
        <v>513</v>
      </c>
      <c r="F10" s="857">
        <v>0.03</v>
      </c>
      <c r="G10" s="857">
        <v>0.09</v>
      </c>
      <c r="H10" s="857">
        <v>0.27</v>
      </c>
      <c r="I10" s="282"/>
    </row>
    <row r="11" spans="3:12" ht="15">
      <c r="C11" s="283"/>
      <c r="D11" s="291" t="s">
        <v>514</v>
      </c>
      <c r="E11" s="278" t="s">
        <v>511</v>
      </c>
      <c r="F11" s="858">
        <v>0</v>
      </c>
      <c r="G11" s="858">
        <v>0</v>
      </c>
      <c r="H11" s="858">
        <v>0</v>
      </c>
      <c r="I11" s="282"/>
    </row>
    <row r="12" spans="3:12" ht="15">
      <c r="C12" s="284"/>
      <c r="D12" s="285"/>
      <c r="E12" s="279" t="s">
        <v>512</v>
      </c>
      <c r="F12" s="856">
        <v>0.12</v>
      </c>
      <c r="G12" s="856">
        <v>0.15</v>
      </c>
      <c r="H12" s="856">
        <v>0.15</v>
      </c>
      <c r="I12" s="282"/>
    </row>
    <row r="13" spans="3:12" ht="15">
      <c r="C13" s="280"/>
      <c r="D13" s="287"/>
      <c r="E13" s="288" t="s">
        <v>513</v>
      </c>
      <c r="F13" s="857">
        <v>0.15</v>
      </c>
      <c r="G13" s="857">
        <v>0.15</v>
      </c>
      <c r="H13" s="857">
        <v>0.01</v>
      </c>
      <c r="I13" s="282"/>
    </row>
    <row r="14" spans="3:12" ht="15">
      <c r="C14" s="283"/>
      <c r="D14" s="291" t="s">
        <v>515</v>
      </c>
      <c r="E14" s="278" t="s">
        <v>511</v>
      </c>
      <c r="F14" s="858">
        <v>0.02</v>
      </c>
      <c r="G14" s="858">
        <v>0.06</v>
      </c>
      <c r="H14" s="858">
        <v>0.06</v>
      </c>
      <c r="I14" s="282"/>
    </row>
    <row r="15" spans="3:12" ht="15">
      <c r="C15" s="284"/>
      <c r="D15" s="285"/>
      <c r="E15" s="279" t="s">
        <v>512</v>
      </c>
      <c r="F15" s="856">
        <v>0.04</v>
      </c>
      <c r="G15" s="856">
        <v>0.11</v>
      </c>
      <c r="H15" s="856">
        <v>0.14000000000000001</v>
      </c>
      <c r="I15" s="282"/>
    </row>
    <row r="16" spans="3:12" ht="15">
      <c r="C16" s="280"/>
      <c r="D16" s="287"/>
      <c r="E16" s="288" t="s">
        <v>513</v>
      </c>
      <c r="F16" s="857">
        <v>0</v>
      </c>
      <c r="G16" s="857">
        <v>0</v>
      </c>
      <c r="H16" s="857">
        <v>0.04</v>
      </c>
      <c r="I16" s="282"/>
    </row>
    <row r="17" spans="3:10" ht="15">
      <c r="C17" s="283"/>
      <c r="D17" s="291" t="s">
        <v>516</v>
      </c>
      <c r="E17" s="278" t="s">
        <v>511</v>
      </c>
      <c r="F17" s="858">
        <v>0</v>
      </c>
      <c r="G17" s="858">
        <v>0</v>
      </c>
      <c r="H17" s="858">
        <v>0</v>
      </c>
      <c r="I17" s="282"/>
    </row>
    <row r="18" spans="3:10" ht="15">
      <c r="C18" s="284"/>
      <c r="D18" s="285"/>
      <c r="E18" s="279" t="s">
        <v>512</v>
      </c>
      <c r="F18" s="856">
        <v>0.02</v>
      </c>
      <c r="G18" s="856">
        <v>0.04</v>
      </c>
      <c r="H18" s="856">
        <v>0.06</v>
      </c>
      <c r="I18" s="282"/>
    </row>
    <row r="19" spans="3:10" ht="15.5" thickBot="1">
      <c r="C19" s="280"/>
      <c r="D19" s="320"/>
      <c r="E19" s="321" t="s">
        <v>513</v>
      </c>
      <c r="F19" s="859">
        <v>0.02</v>
      </c>
      <c r="G19" s="859">
        <v>0.02</v>
      </c>
      <c r="H19" s="860">
        <v>0</v>
      </c>
      <c r="I19" s="282"/>
    </row>
    <row r="20" spans="3:10" ht="15">
      <c r="C20" s="283"/>
      <c r="D20" s="277" t="s">
        <v>517</v>
      </c>
      <c r="E20" s="290" t="s">
        <v>511</v>
      </c>
      <c r="F20" s="861">
        <v>0.04</v>
      </c>
      <c r="G20" s="861">
        <v>0.17</v>
      </c>
      <c r="H20" s="861">
        <v>7.0000000000000007E-2</v>
      </c>
      <c r="I20" s="282"/>
    </row>
    <row r="21" spans="3:10" ht="15">
      <c r="C21" s="284"/>
      <c r="D21" s="285"/>
      <c r="E21" s="279" t="s">
        <v>512</v>
      </c>
      <c r="F21" s="856">
        <v>0.76</v>
      </c>
      <c r="G21" s="856">
        <v>0.56999999999999995</v>
      </c>
      <c r="H21" s="856">
        <v>0.61</v>
      </c>
      <c r="I21" s="282"/>
    </row>
    <row r="22" spans="3:10" ht="15">
      <c r="C22" s="286"/>
      <c r="D22" s="287"/>
      <c r="E22" s="288" t="s">
        <v>513</v>
      </c>
      <c r="F22" s="857">
        <v>0.2</v>
      </c>
      <c r="G22" s="857">
        <v>0.26</v>
      </c>
      <c r="H22" s="857">
        <v>0.32</v>
      </c>
      <c r="I22" s="289"/>
    </row>
    <row r="23" spans="3:10">
      <c r="G23" s="13"/>
      <c r="H23" s="13"/>
    </row>
    <row r="24" spans="3:10" ht="16.5">
      <c r="C24" s="14" t="s">
        <v>518</v>
      </c>
      <c r="F24" s="292"/>
      <c r="G24" s="292"/>
      <c r="H24" s="292"/>
      <c r="I24" s="292"/>
      <c r="J24" s="292"/>
    </row>
    <row r="25" spans="3:10" ht="5.15" customHeight="1">
      <c r="G25" s="13"/>
      <c r="H25" s="13"/>
    </row>
    <row r="26" spans="3:10" ht="16.5">
      <c r="C26" s="1367"/>
      <c r="D26" s="1368"/>
      <c r="E26" s="1369"/>
      <c r="F26" s="1369"/>
      <c r="G26" s="1369"/>
      <c r="H26" s="1369"/>
      <c r="I26" s="1370"/>
    </row>
    <row r="27" spans="3:10" ht="299.25" customHeight="1">
      <c r="C27" s="1371"/>
      <c r="D27" s="1566" t="s">
        <v>894</v>
      </c>
      <c r="E27" s="1566"/>
      <c r="F27" s="1566"/>
      <c r="G27" s="1566"/>
      <c r="H27" s="1566"/>
      <c r="I27" s="1372"/>
    </row>
    <row r="28" spans="3:10" ht="5.15" customHeight="1">
      <c r="C28" s="1371"/>
      <c r="D28" s="786"/>
      <c r="E28" s="1373"/>
      <c r="F28" s="1373"/>
      <c r="G28" s="1373"/>
      <c r="H28" s="1373"/>
      <c r="I28" s="1372"/>
    </row>
    <row r="29" spans="3:10" ht="253.5" customHeight="1">
      <c r="C29" s="1371"/>
      <c r="D29" s="1639" t="s">
        <v>893</v>
      </c>
      <c r="E29" s="1640"/>
      <c r="F29" s="1640"/>
      <c r="G29" s="1640"/>
      <c r="H29" s="1640"/>
      <c r="I29" s="1372"/>
    </row>
    <row r="30" spans="3:10" ht="6.75" customHeight="1">
      <c r="C30" s="1371"/>
      <c r="D30" s="1374"/>
      <c r="E30" s="1373"/>
      <c r="F30" s="1373"/>
      <c r="G30" s="1373"/>
      <c r="H30" s="1373"/>
      <c r="I30" s="1372"/>
    </row>
    <row r="31" spans="3:10" ht="344.5" customHeight="1">
      <c r="C31" s="1371"/>
      <c r="D31" s="1566" t="s">
        <v>895</v>
      </c>
      <c r="E31" s="1638"/>
      <c r="F31" s="1638"/>
      <c r="G31" s="1638"/>
      <c r="H31" s="1638"/>
      <c r="I31" s="1372"/>
    </row>
    <row r="32" spans="3:10" ht="206.25" customHeight="1">
      <c r="C32" s="1371"/>
      <c r="D32" s="1633" t="s">
        <v>883</v>
      </c>
      <c r="E32" s="1634"/>
      <c r="F32" s="1634"/>
      <c r="G32" s="1634"/>
      <c r="H32" s="1634"/>
      <c r="I32" s="1372"/>
    </row>
    <row r="33" spans="3:9" ht="4.5" customHeight="1">
      <c r="C33" s="1371"/>
      <c r="D33" s="1374"/>
      <c r="E33" s="1373"/>
      <c r="F33" s="1373"/>
      <c r="G33" s="1373"/>
      <c r="H33" s="1373"/>
      <c r="I33" s="1372"/>
    </row>
    <row r="34" spans="3:9" ht="409.5" customHeight="1">
      <c r="C34" s="1375"/>
      <c r="D34" s="1635" t="s">
        <v>903</v>
      </c>
      <c r="E34" s="1636"/>
      <c r="F34" s="1636"/>
      <c r="G34" s="1636"/>
      <c r="H34" s="1636"/>
      <c r="I34" s="1376"/>
    </row>
    <row r="35" spans="3:9" ht="111.75" customHeight="1">
      <c r="C35" s="10"/>
      <c r="D35" s="1637"/>
      <c r="E35" s="1637"/>
      <c r="F35" s="1637"/>
      <c r="G35" s="1637"/>
      <c r="H35" s="1637"/>
      <c r="I35" s="10"/>
    </row>
    <row r="36" spans="3:9" ht="45.75" customHeight="1">
      <c r="C36" s="10"/>
      <c r="D36" s="1632"/>
      <c r="E36" s="1632"/>
      <c r="F36" s="1632"/>
      <c r="G36" s="1632"/>
      <c r="H36" s="1632"/>
      <c r="I36" s="10"/>
    </row>
    <row r="37" spans="3:9" ht="43.5" customHeight="1">
      <c r="C37" s="10"/>
      <c r="D37" s="1632"/>
      <c r="E37" s="1632"/>
      <c r="F37" s="1632"/>
      <c r="G37" s="1632"/>
      <c r="H37" s="1632"/>
      <c r="I37" s="10"/>
    </row>
    <row r="38" spans="3:9" ht="55.5" customHeight="1">
      <c r="C38" s="10"/>
      <c r="D38" s="1632"/>
      <c r="E38" s="1632"/>
      <c r="F38" s="1632"/>
      <c r="G38" s="1632"/>
      <c r="H38" s="1632"/>
      <c r="I38" s="10"/>
    </row>
    <row r="39" spans="3:9" ht="16.5">
      <c r="C39" s="10"/>
      <c r="D39" s="65"/>
      <c r="I39" s="10"/>
    </row>
  </sheetData>
  <sheetProtection algorithmName="SHA-512" hashValue="w1ZmblT4F7ENH8JpDUW21U+5xqB2W083ipqcUAWsYUfYkaVDeymWOVHYvcC0hWa4dbO8BN3vCuUqJTL8KDPiew==" saltValue="nn4Zn/csgeErMeevomOirg==" spinCount="100000" sheet="1" objects="1" scenarios="1"/>
  <mergeCells count="9">
    <mergeCell ref="D37:H37"/>
    <mergeCell ref="D38:H38"/>
    <mergeCell ref="D27:H27"/>
    <mergeCell ref="D32:H32"/>
    <mergeCell ref="D34:H34"/>
    <mergeCell ref="D36:H36"/>
    <mergeCell ref="D35:H35"/>
    <mergeCell ref="D31:H31"/>
    <mergeCell ref="D29:H29"/>
  </mergeCells>
  <pageMargins left="0.7" right="0.7" top="0.75" bottom="0.75" header="0.3" footer="0.3"/>
  <pageSetup paperSize="9" orientation="portrait" r:id="rId1"/>
  <headerFooter>
    <oddFooter>&amp;L&amp;1#&amp;"Calibri"&amp;10&amp;K000000Classification: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B1E3-068A-4A84-9C61-D4EEF5A8FD1F}">
  <sheetPr codeName="Sheet28"/>
  <dimension ref="A3:W43"/>
  <sheetViews>
    <sheetView showGridLines="0" zoomScale="110" zoomScaleNormal="110" workbookViewId="0"/>
  </sheetViews>
  <sheetFormatPr defaultRowHeight="13.5"/>
  <cols>
    <col min="1" max="1" width="15.640625" style="497" customWidth="1"/>
    <col min="2" max="2" width="2.7109375" customWidth="1"/>
    <col min="3" max="3" width="50.5" customWidth="1"/>
    <col min="4" max="4" width="14.0703125" style="200" customWidth="1"/>
    <col min="5" max="5" width="6.5" customWidth="1"/>
    <col min="6" max="6" width="9.5" bestFit="1" customWidth="1"/>
    <col min="7" max="19" width="5.7109375" customWidth="1"/>
    <col min="20" max="20" width="12.42578125" customWidth="1"/>
    <col min="21" max="21" width="8" customWidth="1"/>
    <col min="22" max="22" width="7.78515625" customWidth="1"/>
    <col min="23" max="23" width="8.5" bestFit="1" customWidth="1"/>
  </cols>
  <sheetData>
    <row r="3" spans="3:23" ht="23.5">
      <c r="C3" s="172" t="s">
        <v>70</v>
      </c>
      <c r="D3" s="199"/>
      <c r="E3" s="15"/>
      <c r="F3" s="15"/>
      <c r="G3" s="15"/>
      <c r="H3" s="15"/>
      <c r="I3" s="15"/>
      <c r="J3" s="15"/>
      <c r="K3" s="15"/>
      <c r="L3" s="15"/>
      <c r="M3" s="15"/>
      <c r="N3" s="15"/>
      <c r="O3" s="15"/>
      <c r="P3" s="15"/>
      <c r="Q3" s="15"/>
      <c r="R3" s="15"/>
      <c r="S3" s="15"/>
      <c r="T3" s="15"/>
      <c r="U3" s="15"/>
      <c r="V3" s="15"/>
      <c r="W3" s="1445"/>
    </row>
    <row r="4" spans="3:23">
      <c r="W4" s="1445"/>
    </row>
    <row r="5" spans="3:23" ht="18.5">
      <c r="C5" s="14" t="s">
        <v>525</v>
      </c>
      <c r="D5" s="201"/>
      <c r="E5" s="180"/>
      <c r="F5" s="180"/>
      <c r="G5" s="180"/>
      <c r="H5" s="180"/>
      <c r="I5" s="180"/>
      <c r="J5" s="180"/>
      <c r="K5" s="180"/>
      <c r="L5" s="180"/>
      <c r="M5" s="180"/>
      <c r="N5" s="180"/>
      <c r="O5" s="180"/>
    </row>
    <row r="6" spans="3:23" ht="5.15" customHeight="1">
      <c r="C6" s="248"/>
      <c r="D6" s="202"/>
      <c r="E6" s="9"/>
      <c r="F6" s="9"/>
      <c r="G6" s="9"/>
      <c r="H6" s="9"/>
      <c r="I6" s="9"/>
      <c r="J6" s="9"/>
      <c r="K6" s="9"/>
      <c r="L6" s="9"/>
      <c r="M6" s="9"/>
      <c r="N6" s="9"/>
      <c r="O6" s="9"/>
      <c r="P6" s="9"/>
      <c r="Q6" s="9"/>
      <c r="R6" s="9"/>
      <c r="S6" s="9"/>
      <c r="T6" s="9"/>
      <c r="U6" s="9"/>
      <c r="V6" s="9"/>
      <c r="W6" s="9"/>
    </row>
    <row r="7" spans="3:23" ht="15" customHeight="1">
      <c r="C7" s="1256" t="s">
        <v>526</v>
      </c>
      <c r="D7" s="1645">
        <v>2023</v>
      </c>
      <c r="E7" s="1645"/>
      <c r="F7" s="1645"/>
      <c r="G7" s="1641" t="s">
        <v>527</v>
      </c>
      <c r="H7" s="1642"/>
      <c r="I7" s="1642"/>
      <c r="J7" s="1642"/>
      <c r="K7" s="1642"/>
      <c r="L7" s="1642"/>
      <c r="M7" s="1643" t="s">
        <v>528</v>
      </c>
      <c r="N7" s="1644"/>
      <c r="O7" s="1644"/>
      <c r="P7" s="1644"/>
      <c r="Q7" s="1644"/>
      <c r="R7" s="1644"/>
      <c r="S7" s="181"/>
      <c r="T7" s="181"/>
      <c r="U7" s="181"/>
      <c r="V7" s="181"/>
    </row>
    <row r="8" spans="3:23" ht="143.25" customHeight="1">
      <c r="C8" s="197" t="s">
        <v>529</v>
      </c>
      <c r="D8" s="890" t="s">
        <v>530</v>
      </c>
      <c r="E8" s="891" t="s">
        <v>531</v>
      </c>
      <c r="F8" s="1241" t="s">
        <v>532</v>
      </c>
      <c r="G8" s="890" t="s">
        <v>533</v>
      </c>
      <c r="H8" s="893" t="s">
        <v>534</v>
      </c>
      <c r="I8" s="893" t="s">
        <v>535</v>
      </c>
      <c r="J8" s="893" t="s">
        <v>536</v>
      </c>
      <c r="K8" s="893" t="s">
        <v>537</v>
      </c>
      <c r="L8" s="893" t="s">
        <v>538</v>
      </c>
      <c r="M8" s="890" t="s">
        <v>539</v>
      </c>
      <c r="N8" s="890" t="s">
        <v>540</v>
      </c>
      <c r="O8" s="894" t="s">
        <v>541</v>
      </c>
      <c r="P8" s="894" t="s">
        <v>542</v>
      </c>
      <c r="Q8" s="894" t="s">
        <v>543</v>
      </c>
      <c r="R8" s="894" t="s">
        <v>544</v>
      </c>
      <c r="S8" s="890" t="s">
        <v>545</v>
      </c>
      <c r="T8" s="889" t="s">
        <v>546</v>
      </c>
      <c r="U8" s="196" t="s">
        <v>547</v>
      </c>
      <c r="V8" s="1140" t="s">
        <v>548</v>
      </c>
    </row>
    <row r="9" spans="3:23" ht="15">
      <c r="C9" s="193" t="s">
        <v>549</v>
      </c>
      <c r="D9" s="203"/>
      <c r="E9" s="185"/>
      <c r="F9" s="1240"/>
      <c r="G9" s="186"/>
      <c r="H9" s="186"/>
      <c r="I9" s="186"/>
      <c r="J9" s="186"/>
      <c r="K9" s="186"/>
      <c r="L9" s="186"/>
      <c r="M9" s="186"/>
      <c r="N9" s="186"/>
      <c r="O9" s="186"/>
      <c r="P9" s="186"/>
      <c r="Q9" s="186"/>
      <c r="R9" s="186"/>
      <c r="S9" s="874"/>
      <c r="T9" s="186"/>
      <c r="U9" s="185"/>
      <c r="V9" s="186"/>
    </row>
    <row r="10" spans="3:23" ht="15">
      <c r="C10" s="1244" t="s">
        <v>550</v>
      </c>
      <c r="D10" s="862"/>
      <c r="E10" s="191"/>
      <c r="F10" s="191"/>
      <c r="G10" s="191"/>
      <c r="H10" s="191"/>
      <c r="I10" s="191"/>
      <c r="J10" s="191"/>
      <c r="K10" s="191"/>
      <c r="L10" s="191"/>
      <c r="M10" s="191"/>
      <c r="N10" s="191"/>
      <c r="O10" s="191"/>
      <c r="P10" s="191"/>
      <c r="Q10" s="191"/>
      <c r="R10" s="191"/>
      <c r="S10" s="876"/>
      <c r="T10" s="191"/>
      <c r="U10" s="191"/>
      <c r="V10" s="192"/>
    </row>
    <row r="11" spans="3:23" ht="15">
      <c r="C11" s="182" t="s">
        <v>551</v>
      </c>
      <c r="D11" s="863" t="s">
        <v>552</v>
      </c>
      <c r="E11" s="806">
        <v>19</v>
      </c>
      <c r="F11" s="883">
        <v>4.0000000000000002E-4</v>
      </c>
      <c r="G11" s="807" t="s">
        <v>553</v>
      </c>
      <c r="H11" s="807" t="s">
        <v>554</v>
      </c>
      <c r="I11" s="809" t="s">
        <v>555</v>
      </c>
      <c r="J11" s="809" t="s">
        <v>555</v>
      </c>
      <c r="K11" s="809" t="s">
        <v>555</v>
      </c>
      <c r="L11" s="809" t="s">
        <v>555</v>
      </c>
      <c r="M11" s="807" t="s">
        <v>553</v>
      </c>
      <c r="N11" s="807" t="s">
        <v>553</v>
      </c>
      <c r="O11" s="807" t="s">
        <v>553</v>
      </c>
      <c r="P11" s="807" t="s">
        <v>553</v>
      </c>
      <c r="Q11" s="807" t="s">
        <v>553</v>
      </c>
      <c r="R11" s="807" t="s">
        <v>553</v>
      </c>
      <c r="S11" s="875" t="s">
        <v>553</v>
      </c>
      <c r="T11" s="883">
        <v>4.0000000000000002E-4</v>
      </c>
      <c r="U11" s="807"/>
      <c r="V11" s="808"/>
    </row>
    <row r="12" spans="3:23" ht="15">
      <c r="C12" s="183" t="s">
        <v>556</v>
      </c>
      <c r="D12" s="864" t="s">
        <v>557</v>
      </c>
      <c r="E12" s="809">
        <v>0</v>
      </c>
      <c r="F12" s="884">
        <v>4.0000000000000003E-5</v>
      </c>
      <c r="G12" s="809" t="s">
        <v>553</v>
      </c>
      <c r="H12" s="809" t="s">
        <v>554</v>
      </c>
      <c r="I12" s="809" t="s">
        <v>555</v>
      </c>
      <c r="J12" s="809" t="s">
        <v>555</v>
      </c>
      <c r="K12" s="809" t="s">
        <v>555</v>
      </c>
      <c r="L12" s="809" t="s">
        <v>555</v>
      </c>
      <c r="M12" s="809" t="s">
        <v>553</v>
      </c>
      <c r="N12" s="809" t="s">
        <v>553</v>
      </c>
      <c r="O12" s="809" t="s">
        <v>553</v>
      </c>
      <c r="P12" s="809" t="s">
        <v>553</v>
      </c>
      <c r="Q12" s="809" t="s">
        <v>553</v>
      </c>
      <c r="R12" s="809" t="s">
        <v>553</v>
      </c>
      <c r="S12" s="819" t="s">
        <v>553</v>
      </c>
      <c r="T12" s="884">
        <v>4.0000000000000003E-5</v>
      </c>
      <c r="U12" s="809"/>
      <c r="V12" s="810"/>
    </row>
    <row r="13" spans="3:23" ht="15">
      <c r="C13" s="183" t="s">
        <v>558</v>
      </c>
      <c r="D13" s="864" t="s">
        <v>559</v>
      </c>
      <c r="E13" s="811" t="s">
        <v>879</v>
      </c>
      <c r="F13" s="884">
        <v>1.7999999999999999E-2</v>
      </c>
      <c r="G13" s="809" t="s">
        <v>553</v>
      </c>
      <c r="H13" s="809" t="s">
        <v>554</v>
      </c>
      <c r="I13" s="809" t="s">
        <v>555</v>
      </c>
      <c r="J13" s="809" t="s">
        <v>555</v>
      </c>
      <c r="K13" s="809" t="s">
        <v>555</v>
      </c>
      <c r="L13" s="809" t="s">
        <v>555</v>
      </c>
      <c r="M13" s="809" t="s">
        <v>553</v>
      </c>
      <c r="N13" s="809" t="s">
        <v>553</v>
      </c>
      <c r="O13" s="809" t="s">
        <v>553</v>
      </c>
      <c r="P13" s="809" t="s">
        <v>553</v>
      </c>
      <c r="Q13" s="809" t="s">
        <v>553</v>
      </c>
      <c r="R13" s="809" t="s">
        <v>553</v>
      </c>
      <c r="S13" s="819" t="s">
        <v>553</v>
      </c>
      <c r="T13" s="884">
        <v>1.9130000000000001E-2</v>
      </c>
      <c r="U13" s="809"/>
      <c r="V13" s="810" t="s">
        <v>560</v>
      </c>
    </row>
    <row r="14" spans="3:23" ht="15">
      <c r="C14" s="183" t="s">
        <v>561</v>
      </c>
      <c r="D14" s="864" t="s">
        <v>562</v>
      </c>
      <c r="E14" s="811">
        <v>1058</v>
      </c>
      <c r="F14" s="884">
        <v>2.1000000000000001E-2</v>
      </c>
      <c r="G14" s="809" t="s">
        <v>553</v>
      </c>
      <c r="H14" s="809" t="s">
        <v>554</v>
      </c>
      <c r="I14" s="809" t="s">
        <v>555</v>
      </c>
      <c r="J14" s="809" t="s">
        <v>555</v>
      </c>
      <c r="K14" s="809" t="s">
        <v>555</v>
      </c>
      <c r="L14" s="809" t="s">
        <v>555</v>
      </c>
      <c r="M14" s="809" t="s">
        <v>553</v>
      </c>
      <c r="N14" s="809" t="s">
        <v>553</v>
      </c>
      <c r="O14" s="809" t="s">
        <v>553</v>
      </c>
      <c r="P14" s="809" t="s">
        <v>553</v>
      </c>
      <c r="Q14" s="809" t="s">
        <v>553</v>
      </c>
      <c r="R14" s="809" t="s">
        <v>553</v>
      </c>
      <c r="S14" s="819" t="s">
        <v>553</v>
      </c>
      <c r="T14" s="884">
        <v>1.46E-2</v>
      </c>
      <c r="U14" s="809" t="s">
        <v>563</v>
      </c>
      <c r="V14" s="810"/>
    </row>
    <row r="15" spans="3:23" ht="15">
      <c r="C15" s="375" t="s">
        <v>564</v>
      </c>
      <c r="D15" s="865" t="s">
        <v>565</v>
      </c>
      <c r="E15" s="812">
        <v>1</v>
      </c>
      <c r="F15" s="885">
        <v>6.9999999999999994E-5</v>
      </c>
      <c r="G15" s="812" t="s">
        <v>553</v>
      </c>
      <c r="H15" s="812" t="s">
        <v>554</v>
      </c>
      <c r="I15" s="812" t="s">
        <v>555</v>
      </c>
      <c r="J15" s="812" t="s">
        <v>555</v>
      </c>
      <c r="K15" s="812" t="s">
        <v>555</v>
      </c>
      <c r="L15" s="812" t="s">
        <v>555</v>
      </c>
      <c r="M15" s="812" t="s">
        <v>553</v>
      </c>
      <c r="N15" s="812" t="s">
        <v>553</v>
      </c>
      <c r="O15" s="812" t="s">
        <v>553</v>
      </c>
      <c r="P15" s="812" t="s">
        <v>553</v>
      </c>
      <c r="Q15" s="812" t="s">
        <v>553</v>
      </c>
      <c r="R15" s="812" t="s">
        <v>553</v>
      </c>
      <c r="S15" s="819" t="s">
        <v>553</v>
      </c>
      <c r="T15" s="885">
        <v>6.9999999999999994E-5</v>
      </c>
      <c r="U15" s="812" t="s">
        <v>563</v>
      </c>
      <c r="V15" s="813"/>
    </row>
    <row r="16" spans="3:23" ht="15">
      <c r="C16" s="867" t="s">
        <v>566</v>
      </c>
      <c r="D16" s="866"/>
      <c r="E16" s="818">
        <v>2006</v>
      </c>
      <c r="F16" s="886">
        <f>F13+F14</f>
        <v>3.9E-2</v>
      </c>
      <c r="G16" s="1123">
        <v>3.9E-2</v>
      </c>
      <c r="H16" s="1124">
        <v>0</v>
      </c>
      <c r="I16" s="1124">
        <v>0</v>
      </c>
      <c r="J16" s="1124">
        <v>0</v>
      </c>
      <c r="K16" s="1124">
        <v>0</v>
      </c>
      <c r="L16" s="1125">
        <v>0</v>
      </c>
      <c r="M16" s="1120" t="s">
        <v>553</v>
      </c>
      <c r="N16" s="1120" t="s">
        <v>553</v>
      </c>
      <c r="O16" s="1120" t="s">
        <v>553</v>
      </c>
      <c r="P16" s="1120" t="s">
        <v>553</v>
      </c>
      <c r="Q16" s="1120" t="s">
        <v>553</v>
      </c>
      <c r="R16" s="1121" t="s">
        <v>553</v>
      </c>
      <c r="S16" s="1122" t="s">
        <v>553</v>
      </c>
      <c r="T16" s="910">
        <f>SUM(T11:T15)</f>
        <v>3.424E-2</v>
      </c>
      <c r="U16" s="820"/>
      <c r="V16" s="821"/>
    </row>
    <row r="17" spans="3:23" ht="15">
      <c r="C17" s="826" t="s">
        <v>567</v>
      </c>
      <c r="D17" s="822"/>
      <c r="E17" s="1118">
        <v>1059</v>
      </c>
      <c r="F17" s="911">
        <f>F14</f>
        <v>2.1000000000000001E-2</v>
      </c>
      <c r="G17" s="824">
        <v>2.1000000000000001E-2</v>
      </c>
      <c r="H17" s="1126">
        <v>0</v>
      </c>
      <c r="I17" s="1126">
        <v>0</v>
      </c>
      <c r="J17" s="1126">
        <v>0</v>
      </c>
      <c r="K17" s="1126">
        <v>0</v>
      </c>
      <c r="L17" s="1126">
        <v>0</v>
      </c>
      <c r="M17" s="823" t="s">
        <v>553</v>
      </c>
      <c r="N17" s="823" t="s">
        <v>553</v>
      </c>
      <c r="O17" s="823" t="s">
        <v>553</v>
      </c>
      <c r="P17" s="823" t="s">
        <v>553</v>
      </c>
      <c r="Q17" s="823" t="s">
        <v>553</v>
      </c>
      <c r="R17" s="823" t="s">
        <v>553</v>
      </c>
      <c r="S17" s="875" t="s">
        <v>553</v>
      </c>
      <c r="T17" s="911">
        <f>SUM(T14:T15)</f>
        <v>1.4670000000000001E-2</v>
      </c>
      <c r="U17" s="824" t="s">
        <v>563</v>
      </c>
      <c r="V17" s="825"/>
    </row>
    <row r="18" spans="3:23" ht="15">
      <c r="C18" s="799" t="s">
        <v>568</v>
      </c>
      <c r="D18" s="797"/>
      <c r="E18" s="1119">
        <v>928</v>
      </c>
      <c r="F18" s="901">
        <f>F13</f>
        <v>1.7999999999999999E-2</v>
      </c>
      <c r="G18" s="816">
        <v>1.7999999999999999E-2</v>
      </c>
      <c r="H18" s="1127">
        <v>0</v>
      </c>
      <c r="I18" s="1127">
        <v>0</v>
      </c>
      <c r="J18" s="1127">
        <v>0</v>
      </c>
      <c r="K18" s="1127">
        <v>0</v>
      </c>
      <c r="L18" s="1127">
        <v>0</v>
      </c>
      <c r="M18" s="815" t="s">
        <v>553</v>
      </c>
      <c r="N18" s="815" t="s">
        <v>553</v>
      </c>
      <c r="O18" s="815" t="s">
        <v>553</v>
      </c>
      <c r="P18" s="815" t="s">
        <v>553</v>
      </c>
      <c r="Q18" s="815" t="s">
        <v>553</v>
      </c>
      <c r="R18" s="815" t="s">
        <v>553</v>
      </c>
      <c r="S18" s="815" t="s">
        <v>553</v>
      </c>
      <c r="T18" s="901">
        <f>T13</f>
        <v>1.9130000000000001E-2</v>
      </c>
      <c r="U18" s="816"/>
      <c r="V18" s="817" t="s">
        <v>560</v>
      </c>
    </row>
    <row r="19" spans="3:23" ht="15">
      <c r="C19" s="1154" t="s">
        <v>569</v>
      </c>
      <c r="D19" s="204"/>
      <c r="E19" s="188"/>
      <c r="F19" s="188"/>
      <c r="G19" s="189"/>
      <c r="H19" s="188"/>
      <c r="I19" s="188"/>
      <c r="J19" s="188"/>
      <c r="K19" s="188"/>
      <c r="L19" s="188"/>
      <c r="M19" s="188"/>
      <c r="N19" s="188"/>
      <c r="O19" s="188"/>
      <c r="P19" s="188"/>
      <c r="Q19" s="188"/>
      <c r="R19" s="188"/>
      <c r="S19" s="188"/>
      <c r="T19" s="906"/>
      <c r="U19" s="188"/>
      <c r="V19" s="190"/>
    </row>
    <row r="20" spans="3:23" ht="15">
      <c r="C20" s="1132"/>
      <c r="D20" s="1133"/>
      <c r="E20" s="1134"/>
      <c r="F20" s="1134"/>
      <c r="G20" s="1237" t="s">
        <v>570</v>
      </c>
      <c r="H20" s="1238" t="s">
        <v>570</v>
      </c>
      <c r="I20" s="1238" t="s">
        <v>570</v>
      </c>
      <c r="J20" s="1238" t="s">
        <v>570</v>
      </c>
      <c r="K20" s="1238" t="s">
        <v>570</v>
      </c>
      <c r="L20" s="1238" t="s">
        <v>570</v>
      </c>
      <c r="M20" s="1141"/>
      <c r="N20" s="1134"/>
      <c r="O20" s="1134"/>
      <c r="P20" s="1134"/>
      <c r="Q20" s="1134"/>
      <c r="R20" s="1134"/>
      <c r="S20" s="1134"/>
      <c r="T20" s="1242"/>
      <c r="U20" s="1134"/>
      <c r="V20" s="1239"/>
    </row>
    <row r="21" spans="3:23" ht="15">
      <c r="C21" s="182" t="s">
        <v>551</v>
      </c>
      <c r="D21" s="863" t="s">
        <v>552</v>
      </c>
      <c r="E21" s="868">
        <v>38</v>
      </c>
      <c r="F21" s="887">
        <v>1E-3</v>
      </c>
      <c r="G21" s="807" t="s">
        <v>571</v>
      </c>
      <c r="H21" s="1142" t="s">
        <v>571</v>
      </c>
      <c r="I21" s="1142" t="s">
        <v>555</v>
      </c>
      <c r="J21" s="1142" t="s">
        <v>555</v>
      </c>
      <c r="K21" s="1142" t="s">
        <v>555</v>
      </c>
      <c r="L21" s="1142" t="s">
        <v>555</v>
      </c>
      <c r="M21" s="1142"/>
      <c r="N21" s="1143"/>
      <c r="O21" s="1143"/>
      <c r="P21" s="1143"/>
      <c r="Q21" s="1143"/>
      <c r="R21" s="1143"/>
      <c r="S21" s="1143"/>
      <c r="T21" s="1144">
        <v>5.0000000000000001E-4</v>
      </c>
      <c r="U21" s="1143"/>
      <c r="V21" s="1145"/>
      <c r="W21" s="800"/>
    </row>
    <row r="22" spans="3:23" ht="15">
      <c r="C22" s="183" t="s">
        <v>556</v>
      </c>
      <c r="D22" s="864" t="s">
        <v>557</v>
      </c>
      <c r="E22" s="869">
        <v>5214</v>
      </c>
      <c r="F22" s="888">
        <v>0.10199999999999999</v>
      </c>
      <c r="G22" s="809" t="s">
        <v>571</v>
      </c>
      <c r="H22" s="809" t="s">
        <v>571</v>
      </c>
      <c r="I22" s="809" t="s">
        <v>555</v>
      </c>
      <c r="J22" s="809" t="s">
        <v>555</v>
      </c>
      <c r="K22" s="809" t="s">
        <v>555</v>
      </c>
      <c r="L22" s="809" t="s">
        <v>555</v>
      </c>
      <c r="M22" s="809"/>
      <c r="N22" s="1148"/>
      <c r="O22" s="1148"/>
      <c r="P22" s="1148"/>
      <c r="Q22" s="1148"/>
      <c r="R22" s="1148"/>
      <c r="S22" s="1148"/>
      <c r="T22" s="1149">
        <v>6.13E-2</v>
      </c>
      <c r="U22" s="1148"/>
      <c r="V22" s="1150"/>
      <c r="W22" s="800"/>
    </row>
    <row r="23" spans="3:23" ht="15">
      <c r="C23" s="183" t="s">
        <v>558</v>
      </c>
      <c r="D23" s="864" t="s">
        <v>559</v>
      </c>
      <c r="E23" s="1146">
        <v>30516</v>
      </c>
      <c r="F23" s="1147">
        <v>0.59799999999999998</v>
      </c>
      <c r="G23" s="809" t="s">
        <v>571</v>
      </c>
      <c r="H23" s="809" t="s">
        <v>571</v>
      </c>
      <c r="I23" s="809" t="s">
        <v>555</v>
      </c>
      <c r="J23" s="809" t="s">
        <v>555</v>
      </c>
      <c r="K23" s="809" t="s">
        <v>555</v>
      </c>
      <c r="L23" s="809" t="s">
        <v>555</v>
      </c>
      <c r="M23" s="809"/>
      <c r="N23" s="1148"/>
      <c r="O23" s="1148"/>
      <c r="P23" s="1148"/>
      <c r="Q23" s="1148"/>
      <c r="R23" s="1148"/>
      <c r="S23" s="1148"/>
      <c r="T23" s="1149">
        <v>0.72789999999999999</v>
      </c>
      <c r="U23" s="1148"/>
      <c r="V23" s="1150"/>
      <c r="W23" s="800"/>
    </row>
    <row r="24" spans="3:23" ht="15">
      <c r="C24" s="183" t="s">
        <v>572</v>
      </c>
      <c r="D24" s="864" t="s">
        <v>562</v>
      </c>
      <c r="E24" s="869">
        <v>1897</v>
      </c>
      <c r="F24" s="888">
        <v>3.6999999999999998E-2</v>
      </c>
      <c r="G24" s="809" t="s">
        <v>571</v>
      </c>
      <c r="H24" s="809" t="s">
        <v>555</v>
      </c>
      <c r="I24" s="809" t="s">
        <v>555</v>
      </c>
      <c r="J24" s="809" t="s">
        <v>555</v>
      </c>
      <c r="K24" s="809" t="s">
        <v>555</v>
      </c>
      <c r="L24" s="809" t="s">
        <v>555</v>
      </c>
      <c r="M24" s="809"/>
      <c r="N24" s="1148"/>
      <c r="O24" s="1148"/>
      <c r="P24" s="1148"/>
      <c r="Q24" s="1148"/>
      <c r="R24" s="1148"/>
      <c r="S24" s="1148"/>
      <c r="T24" s="1149">
        <v>2.75E-2</v>
      </c>
      <c r="U24" s="1148"/>
      <c r="V24" s="1150"/>
      <c r="W24" s="800"/>
    </row>
    <row r="25" spans="3:23" ht="15">
      <c r="C25" s="183" t="s">
        <v>573</v>
      </c>
      <c r="D25" s="864" t="s">
        <v>574</v>
      </c>
      <c r="E25" s="869">
        <v>1222</v>
      </c>
      <c r="F25" s="888">
        <v>2.4E-2</v>
      </c>
      <c r="G25" s="809" t="s">
        <v>571</v>
      </c>
      <c r="H25" s="809" t="s">
        <v>555</v>
      </c>
      <c r="I25" s="809" t="s">
        <v>555</v>
      </c>
      <c r="J25" s="809" t="s">
        <v>555</v>
      </c>
      <c r="K25" s="809" t="s">
        <v>555</v>
      </c>
      <c r="L25" s="809" t="s">
        <v>555</v>
      </c>
      <c r="M25" s="809"/>
      <c r="N25" s="1148"/>
      <c r="O25" s="1148"/>
      <c r="P25" s="1148"/>
      <c r="Q25" s="1148"/>
      <c r="R25" s="1148"/>
      <c r="S25" s="1148"/>
      <c r="T25" s="1149">
        <v>0</v>
      </c>
      <c r="U25" s="1148"/>
      <c r="V25" s="1150"/>
      <c r="W25" s="800"/>
    </row>
    <row r="26" spans="3:23" ht="15">
      <c r="C26" s="801" t="s">
        <v>564</v>
      </c>
      <c r="D26" s="871" t="s">
        <v>565</v>
      </c>
      <c r="E26" s="870" t="s">
        <v>158</v>
      </c>
      <c r="F26" s="905">
        <v>0</v>
      </c>
      <c r="G26" s="819" t="s">
        <v>571</v>
      </c>
      <c r="H26" s="819" t="s">
        <v>571</v>
      </c>
      <c r="I26" s="819" t="s">
        <v>555</v>
      </c>
      <c r="J26" s="819" t="s">
        <v>555</v>
      </c>
      <c r="K26" s="819" t="s">
        <v>555</v>
      </c>
      <c r="L26" s="819" t="s">
        <v>555</v>
      </c>
      <c r="M26" s="819"/>
      <c r="N26" s="800"/>
      <c r="O26" s="800"/>
      <c r="P26" s="800"/>
      <c r="Q26" s="800"/>
      <c r="R26" s="800"/>
      <c r="S26" s="800"/>
      <c r="T26" s="907">
        <v>0</v>
      </c>
      <c r="U26" s="800"/>
      <c r="V26" s="880"/>
      <c r="W26" s="800"/>
    </row>
    <row r="27" spans="3:23" ht="27.75" customHeight="1">
      <c r="C27" s="1157" t="s">
        <v>575</v>
      </c>
      <c r="D27" s="872"/>
      <c r="E27" s="1135">
        <f>+E21+E22+E23+E24+E25</f>
        <v>38887</v>
      </c>
      <c r="F27" s="1136">
        <v>0.76200000000000001</v>
      </c>
      <c r="G27" s="1197">
        <v>0.76200000000000001</v>
      </c>
      <c r="H27" s="1151">
        <v>0</v>
      </c>
      <c r="I27" s="1151">
        <v>0</v>
      </c>
      <c r="J27" s="1151">
        <v>0</v>
      </c>
      <c r="K27" s="1151">
        <v>0</v>
      </c>
      <c r="L27" s="1151">
        <v>0</v>
      </c>
      <c r="M27" s="802"/>
      <c r="N27" s="802"/>
      <c r="O27" s="802"/>
      <c r="P27" s="802"/>
      <c r="Q27" s="802"/>
      <c r="R27" s="802"/>
      <c r="S27" s="802"/>
      <c r="T27" s="908">
        <v>0.56399999999999995</v>
      </c>
      <c r="U27" s="803"/>
      <c r="V27" s="881"/>
      <c r="W27" s="800"/>
    </row>
    <row r="28" spans="3:23" ht="15">
      <c r="C28" s="1156" t="s">
        <v>576</v>
      </c>
      <c r="D28" s="873"/>
      <c r="E28" s="1137">
        <f>+E16+E27</f>
        <v>40893</v>
      </c>
      <c r="F28" s="1138">
        <f>+E28/$E$31</f>
        <v>0.80080289826691475</v>
      </c>
      <c r="G28" s="1198">
        <f>+F28/$E$31</f>
        <v>1.5682030711189949E-5</v>
      </c>
      <c r="H28" s="1127">
        <v>0</v>
      </c>
      <c r="I28" s="1127">
        <v>0</v>
      </c>
      <c r="J28" s="1127">
        <v>0</v>
      </c>
      <c r="K28" s="1127">
        <v>0</v>
      </c>
      <c r="L28" s="1127">
        <v>0</v>
      </c>
      <c r="M28" s="804"/>
      <c r="N28" s="804"/>
      <c r="O28" s="804"/>
      <c r="P28" s="804"/>
      <c r="Q28" s="804"/>
      <c r="R28" s="804"/>
      <c r="S28" s="804"/>
      <c r="T28" s="909">
        <v>0.85150000000000003</v>
      </c>
      <c r="U28" s="805"/>
      <c r="V28" s="882"/>
      <c r="W28" s="800"/>
    </row>
    <row r="29" spans="3:23" ht="15">
      <c r="C29" s="1155" t="s">
        <v>577</v>
      </c>
      <c r="D29" s="205"/>
      <c r="E29" s="194"/>
      <c r="F29" s="1247"/>
      <c r="G29" s="1134"/>
      <c r="H29" s="1245"/>
      <c r="I29" s="1245"/>
      <c r="J29" s="1245"/>
      <c r="K29" s="1245"/>
      <c r="L29" s="1245"/>
      <c r="M29" s="1245"/>
      <c r="N29" s="1245"/>
      <c r="O29" s="1245"/>
      <c r="P29" s="1245"/>
      <c r="Q29" s="1245"/>
      <c r="R29" s="1245"/>
      <c r="S29" s="1245"/>
      <c r="T29" s="1245"/>
      <c r="U29" s="1245"/>
      <c r="V29" s="1245"/>
      <c r="W29" s="1246"/>
    </row>
    <row r="30" spans="3:23" ht="15">
      <c r="C30" s="1152" t="s">
        <v>578</v>
      </c>
      <c r="D30" s="879"/>
      <c r="E30" s="1139">
        <v>10172</v>
      </c>
      <c r="F30" s="1236">
        <f>+E30/E31</f>
        <v>0.19919710173308527</v>
      </c>
      <c r="G30" s="353"/>
      <c r="H30" s="12"/>
      <c r="I30" s="12"/>
      <c r="J30" s="12"/>
      <c r="K30" s="12"/>
      <c r="L30" s="12"/>
      <c r="M30" s="12"/>
      <c r="N30" s="12"/>
      <c r="O30" s="12"/>
      <c r="P30" s="12"/>
      <c r="Q30" s="12"/>
      <c r="R30" s="12"/>
      <c r="S30" s="12"/>
      <c r="T30" s="181"/>
      <c r="U30" s="12"/>
      <c r="V30" s="12"/>
      <c r="W30" s="12"/>
    </row>
    <row r="31" spans="3:23" ht="15">
      <c r="C31" s="1153" t="s">
        <v>579</v>
      </c>
      <c r="D31" s="873"/>
      <c r="E31" s="814">
        <v>51065</v>
      </c>
      <c r="F31" s="1200">
        <f>+F28+F30</f>
        <v>1</v>
      </c>
      <c r="G31" s="1199"/>
      <c r="H31" s="12"/>
      <c r="I31" s="12"/>
      <c r="J31" s="12"/>
      <c r="K31" s="12"/>
      <c r="L31" s="12"/>
      <c r="M31" s="12"/>
      <c r="N31" s="12"/>
      <c r="O31" s="12"/>
      <c r="P31" s="12"/>
      <c r="Q31" s="12"/>
      <c r="R31" s="12"/>
      <c r="S31" s="12"/>
      <c r="T31" s="181"/>
      <c r="U31" s="12"/>
      <c r="V31" s="12"/>
      <c r="W31" s="12"/>
    </row>
    <row r="32" spans="3:23" ht="28" customHeight="1">
      <c r="C32" s="1646" t="s">
        <v>880</v>
      </c>
      <c r="D32" s="1646"/>
      <c r="E32" s="1646"/>
      <c r="F32" s="1646"/>
      <c r="G32" s="1646"/>
      <c r="H32" s="1646"/>
      <c r="I32" s="1646"/>
      <c r="J32" s="1646"/>
      <c r="K32" s="1646"/>
      <c r="L32" s="1646"/>
      <c r="M32" s="1646"/>
      <c r="N32" s="1646"/>
      <c r="O32" s="1646"/>
      <c r="P32" s="1646"/>
      <c r="Q32" s="1646"/>
      <c r="R32" s="1646"/>
      <c r="S32" s="1646"/>
      <c r="T32" s="1646"/>
      <c r="U32" s="1646"/>
      <c r="V32" s="1646"/>
    </row>
    <row r="34" spans="3:11" ht="74.5" customHeight="1">
      <c r="C34" s="1561" t="s">
        <v>519</v>
      </c>
      <c r="D34" s="1648"/>
      <c r="E34" s="1648"/>
      <c r="F34" s="1648"/>
      <c r="G34" s="1648"/>
      <c r="H34" s="1648"/>
      <c r="I34" s="1648"/>
      <c r="J34" s="1648"/>
      <c r="K34" s="1648"/>
    </row>
    <row r="35" spans="3:11" ht="88.5" customHeight="1">
      <c r="C35" s="1647" t="s">
        <v>520</v>
      </c>
      <c r="D35" s="1647"/>
      <c r="E35" s="1647"/>
      <c r="F35" s="1647"/>
      <c r="G35" s="1647"/>
      <c r="H35" s="1647"/>
      <c r="I35" s="1647"/>
      <c r="J35" s="1647"/>
      <c r="K35" s="1647"/>
    </row>
    <row r="36" spans="3:11" ht="4" customHeight="1">
      <c r="C36" s="1434"/>
      <c r="D36" s="1434"/>
      <c r="E36" s="1434"/>
      <c r="F36" s="1434"/>
      <c r="G36" s="1434"/>
      <c r="H36" s="1434"/>
      <c r="I36" s="1434"/>
      <c r="J36" s="1434"/>
      <c r="K36" s="1434"/>
    </row>
    <row r="37" spans="3:11" ht="72.650000000000006" customHeight="1">
      <c r="C37" s="1647" t="s">
        <v>521</v>
      </c>
      <c r="D37" s="1647"/>
      <c r="E37" s="1647"/>
      <c r="F37" s="1647"/>
      <c r="G37" s="1647"/>
      <c r="H37" s="1647"/>
      <c r="I37" s="1647"/>
      <c r="J37" s="1647"/>
      <c r="K37" s="1647"/>
    </row>
    <row r="38" spans="3:11" ht="2.15" customHeight="1">
      <c r="C38" s="1434"/>
      <c r="D38" s="1434"/>
      <c r="E38" s="1434"/>
      <c r="F38" s="1434"/>
      <c r="G38" s="1434"/>
      <c r="H38" s="1434"/>
      <c r="I38" s="1434"/>
      <c r="J38" s="1434"/>
      <c r="K38" s="1434"/>
    </row>
    <row r="39" spans="3:11" ht="46.5" customHeight="1">
      <c r="C39" s="1647" t="s">
        <v>522</v>
      </c>
      <c r="D39" s="1647"/>
      <c r="E39" s="1647"/>
      <c r="F39" s="1647"/>
      <c r="G39" s="1647"/>
      <c r="H39" s="1647"/>
      <c r="I39" s="1647"/>
      <c r="J39" s="1647"/>
      <c r="K39" s="1647"/>
    </row>
    <row r="40" spans="3:11" ht="2.5" customHeight="1">
      <c r="C40" s="1434"/>
      <c r="D40" s="1434"/>
      <c r="E40" s="1434"/>
      <c r="F40" s="1434"/>
      <c r="G40" s="1434"/>
      <c r="H40" s="1434"/>
      <c r="I40" s="1434"/>
      <c r="J40" s="1434"/>
      <c r="K40" s="1434"/>
    </row>
    <row r="41" spans="3:11" ht="140.15" customHeight="1">
      <c r="C41" s="1647" t="s">
        <v>523</v>
      </c>
      <c r="D41" s="1647"/>
      <c r="E41" s="1647"/>
      <c r="F41" s="1647"/>
      <c r="G41" s="1647"/>
      <c r="H41" s="1647"/>
      <c r="I41" s="1647"/>
      <c r="J41" s="1647"/>
      <c r="K41" s="1647"/>
    </row>
    <row r="42" spans="3:11" ht="25" customHeight="1">
      <c r="C42" s="1562" t="s">
        <v>857</v>
      </c>
      <c r="D42" s="1648"/>
      <c r="E42" s="1648"/>
      <c r="F42" s="1648"/>
      <c r="G42" s="1648"/>
      <c r="H42" s="1648"/>
      <c r="I42" s="1648"/>
      <c r="J42" s="1648"/>
      <c r="K42" s="1648"/>
    </row>
    <row r="43" spans="3:11" ht="8.5" customHeight="1">
      <c r="C43" s="776" t="s">
        <v>524</v>
      </c>
      <c r="D43" s="795"/>
      <c r="E43" s="348"/>
      <c r="F43" s="482"/>
      <c r="G43" s="482"/>
      <c r="H43" s="348"/>
      <c r="I43" s="348"/>
      <c r="J43" s="348"/>
      <c r="K43" s="348"/>
    </row>
  </sheetData>
  <sheetProtection algorithmName="SHA-512" hashValue="BJ1B28MUfvFrUuSqXnoeN9QY/pUVWSaD2Xbq+g2jVGljT+/KRvoxJIs/9kqj9WEqjv4TNlxyVFIEV6u5sXBgeQ==" saltValue="rWHTuL2OOhG3n7erdCmHZw==" spinCount="100000" sheet="1" objects="1" scenarios="1"/>
  <mergeCells count="10">
    <mergeCell ref="C41:K41"/>
    <mergeCell ref="C42:K42"/>
    <mergeCell ref="C34:K34"/>
    <mergeCell ref="C35:K35"/>
    <mergeCell ref="C37:K37"/>
    <mergeCell ref="G7:L7"/>
    <mergeCell ref="M7:R7"/>
    <mergeCell ref="D7:F7"/>
    <mergeCell ref="C32:V32"/>
    <mergeCell ref="C39:K39"/>
  </mergeCells>
  <hyperlinks>
    <hyperlink ref="C43" r:id="rId1" xr:uid="{7D1673B8-D627-48CB-894D-DF3541E193D4}"/>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B895-458A-4688-B8F1-0D292C66F53B}">
  <sheetPr codeName="Sheet29"/>
  <dimension ref="A3:V46"/>
  <sheetViews>
    <sheetView showGridLines="0" zoomScale="110" zoomScaleNormal="110" workbookViewId="0"/>
  </sheetViews>
  <sheetFormatPr defaultRowHeight="13.5"/>
  <cols>
    <col min="1" max="1" width="15.640625" style="497" customWidth="1"/>
    <col min="2" max="2" width="2.7109375" customWidth="1"/>
    <col min="3" max="3" width="50.0703125" customWidth="1"/>
    <col min="4" max="4" width="14.0703125" bestFit="1" customWidth="1"/>
    <col min="5" max="5" width="7" customWidth="1"/>
    <col min="6" max="6" width="7.42578125" customWidth="1"/>
    <col min="7" max="19" width="5.7109375" customWidth="1"/>
    <col min="20" max="20" width="9.28515625" customWidth="1"/>
    <col min="21" max="21" width="9" bestFit="1" customWidth="1"/>
    <col min="22" max="22" width="8.5" bestFit="1" customWidth="1"/>
  </cols>
  <sheetData>
    <row r="3" spans="3:22" ht="23.5">
      <c r="C3" s="172" t="s">
        <v>71</v>
      </c>
      <c r="D3" s="15"/>
      <c r="E3" s="15"/>
      <c r="F3" s="15"/>
      <c r="G3" s="15"/>
      <c r="H3" s="15"/>
      <c r="I3" s="15"/>
      <c r="J3" s="15"/>
      <c r="K3" s="1446"/>
      <c r="L3" s="1447"/>
      <c r="M3" s="1446"/>
      <c r="N3" s="1446"/>
      <c r="O3" s="1446"/>
      <c r="P3" s="1446"/>
      <c r="Q3" s="1446"/>
      <c r="R3" s="1446"/>
      <c r="S3" s="1446"/>
      <c r="T3" s="1446"/>
      <c r="U3" s="1446"/>
      <c r="V3" s="1446"/>
    </row>
    <row r="5" spans="3:22" ht="18.5">
      <c r="C5" s="14" t="s">
        <v>581</v>
      </c>
      <c r="D5" s="201"/>
      <c r="E5" s="180"/>
      <c r="F5" s="180"/>
      <c r="G5" s="180"/>
      <c r="H5" s="180"/>
      <c r="I5" s="180"/>
      <c r="J5" s="180"/>
      <c r="K5" s="180"/>
      <c r="L5" s="180"/>
      <c r="M5" s="180"/>
      <c r="N5" s="180"/>
      <c r="O5" s="180"/>
    </row>
    <row r="6" spans="3:22" ht="5.15" customHeight="1">
      <c r="C6" s="248"/>
      <c r="D6" s="202"/>
      <c r="E6" s="9"/>
      <c r="F6" s="9"/>
      <c r="G6" s="9"/>
      <c r="H6" s="9"/>
      <c r="I6" s="9"/>
      <c r="J6" s="9"/>
      <c r="K6" s="9"/>
      <c r="L6" s="9"/>
      <c r="M6" s="207"/>
      <c r="N6" s="9"/>
      <c r="O6" s="9"/>
      <c r="P6" s="9"/>
      <c r="Q6" s="9"/>
      <c r="R6" s="9"/>
      <c r="S6" s="9"/>
      <c r="T6" s="238"/>
      <c r="U6" s="9"/>
      <c r="V6" s="9"/>
    </row>
    <row r="7" spans="3:22" ht="15" customHeight="1">
      <c r="C7" s="1256" t="s">
        <v>526</v>
      </c>
      <c r="D7" s="1649">
        <v>2023</v>
      </c>
      <c r="E7" s="1645"/>
      <c r="F7" s="1650"/>
      <c r="G7" s="1642" t="s">
        <v>527</v>
      </c>
      <c r="H7" s="1642"/>
      <c r="I7" s="1642"/>
      <c r="J7" s="1642"/>
      <c r="K7" s="1642"/>
      <c r="L7" s="1642"/>
      <c r="M7" s="1643" t="s">
        <v>528</v>
      </c>
      <c r="N7" s="1644"/>
      <c r="O7" s="1644"/>
      <c r="P7" s="1644"/>
      <c r="Q7" s="1644"/>
      <c r="R7" s="1644"/>
      <c r="S7" s="181"/>
      <c r="T7" s="181"/>
      <c r="U7" s="181"/>
      <c r="V7" s="181"/>
    </row>
    <row r="8" spans="3:22" ht="141.75" customHeight="1">
      <c r="C8" s="197" t="s">
        <v>529</v>
      </c>
      <c r="D8" s="890" t="s">
        <v>530</v>
      </c>
      <c r="E8" s="891" t="s">
        <v>582</v>
      </c>
      <c r="F8" s="892" t="s">
        <v>583</v>
      </c>
      <c r="G8" s="890" t="s">
        <v>533</v>
      </c>
      <c r="H8" s="893" t="s">
        <v>534</v>
      </c>
      <c r="I8" s="893" t="s">
        <v>535</v>
      </c>
      <c r="J8" s="893" t="s">
        <v>536</v>
      </c>
      <c r="K8" s="893" t="s">
        <v>537</v>
      </c>
      <c r="L8" s="893" t="s">
        <v>538</v>
      </c>
      <c r="M8" s="890" t="s">
        <v>539</v>
      </c>
      <c r="N8" s="890" t="s">
        <v>540</v>
      </c>
      <c r="O8" s="894" t="s">
        <v>541</v>
      </c>
      <c r="P8" s="894" t="s">
        <v>542</v>
      </c>
      <c r="Q8" s="894" t="s">
        <v>543</v>
      </c>
      <c r="R8" s="894" t="s">
        <v>544</v>
      </c>
      <c r="S8" s="890" t="s">
        <v>545</v>
      </c>
      <c r="T8" s="889" t="s">
        <v>584</v>
      </c>
      <c r="U8" s="196" t="s">
        <v>585</v>
      </c>
      <c r="V8" s="132" t="s">
        <v>548</v>
      </c>
    </row>
    <row r="9" spans="3:22" ht="15">
      <c r="C9" s="193" t="s">
        <v>549</v>
      </c>
      <c r="D9" s="203"/>
      <c r="E9" s="185"/>
      <c r="F9" s="186"/>
      <c r="G9" s="186"/>
      <c r="H9" s="186"/>
      <c r="I9" s="186"/>
      <c r="J9" s="186"/>
      <c r="K9" s="186"/>
      <c r="L9" s="186"/>
      <c r="M9" s="186"/>
      <c r="N9" s="186"/>
      <c r="O9" s="186"/>
      <c r="P9" s="186"/>
      <c r="Q9" s="186"/>
      <c r="R9" s="186"/>
      <c r="S9" s="186"/>
      <c r="T9" s="186"/>
      <c r="U9" s="185"/>
      <c r="V9" s="186"/>
    </row>
    <row r="10" spans="3:22" ht="15">
      <c r="C10" s="195" t="s">
        <v>586</v>
      </c>
      <c r="D10" s="862"/>
      <c r="E10" s="191"/>
      <c r="F10" s="191"/>
      <c r="G10" s="191"/>
      <c r="H10" s="191"/>
      <c r="I10" s="191"/>
      <c r="J10" s="191"/>
      <c r="K10" s="191"/>
      <c r="L10" s="191"/>
      <c r="M10" s="191"/>
      <c r="N10" s="191"/>
      <c r="O10" s="191"/>
      <c r="P10" s="191"/>
      <c r="Q10" s="191"/>
      <c r="R10" s="191"/>
      <c r="S10" s="191"/>
      <c r="T10" s="191"/>
      <c r="U10" s="191"/>
      <c r="V10" s="192"/>
    </row>
    <row r="11" spans="3:22" ht="15">
      <c r="C11" s="183" t="s">
        <v>556</v>
      </c>
      <c r="D11" s="864" t="s">
        <v>557</v>
      </c>
      <c r="E11" s="809">
        <v>1</v>
      </c>
      <c r="F11" s="884">
        <v>4.0000000000000003E-5</v>
      </c>
      <c r="G11" s="809" t="s">
        <v>553</v>
      </c>
      <c r="H11" s="809" t="s">
        <v>554</v>
      </c>
      <c r="I11" s="809" t="s">
        <v>555</v>
      </c>
      <c r="J11" s="809" t="s">
        <v>555</v>
      </c>
      <c r="K11" s="809" t="s">
        <v>555</v>
      </c>
      <c r="L11" s="809" t="s">
        <v>555</v>
      </c>
      <c r="M11" s="809" t="s">
        <v>553</v>
      </c>
      <c r="N11" s="809" t="s">
        <v>553</v>
      </c>
      <c r="O11" s="809" t="s">
        <v>553</v>
      </c>
      <c r="P11" s="809" t="s">
        <v>553</v>
      </c>
      <c r="Q11" s="809" t="s">
        <v>553</v>
      </c>
      <c r="R11" s="809" t="s">
        <v>553</v>
      </c>
      <c r="S11" s="809" t="s">
        <v>553</v>
      </c>
      <c r="T11" s="884">
        <v>7.7999999999999999E-4</v>
      </c>
      <c r="U11" s="809"/>
      <c r="V11" s="810"/>
    </row>
    <row r="12" spans="3:22" ht="15">
      <c r="C12" s="183" t="s">
        <v>558</v>
      </c>
      <c r="D12" s="864" t="s">
        <v>559</v>
      </c>
      <c r="E12" s="811" t="s">
        <v>881</v>
      </c>
      <c r="F12" s="884">
        <v>0.105</v>
      </c>
      <c r="G12" s="809" t="s">
        <v>553</v>
      </c>
      <c r="H12" s="809" t="s">
        <v>554</v>
      </c>
      <c r="I12" s="809" t="s">
        <v>555</v>
      </c>
      <c r="J12" s="809" t="s">
        <v>555</v>
      </c>
      <c r="K12" s="809" t="s">
        <v>555</v>
      </c>
      <c r="L12" s="809" t="s">
        <v>555</v>
      </c>
      <c r="M12" s="809" t="s">
        <v>553</v>
      </c>
      <c r="N12" s="809" t="s">
        <v>553</v>
      </c>
      <c r="O12" s="809" t="s">
        <v>553</v>
      </c>
      <c r="P12" s="809" t="s">
        <v>553</v>
      </c>
      <c r="Q12" s="809" t="s">
        <v>553</v>
      </c>
      <c r="R12" s="809" t="s">
        <v>553</v>
      </c>
      <c r="S12" s="809" t="s">
        <v>553</v>
      </c>
      <c r="T12" s="884">
        <v>4.5920000000000002E-2</v>
      </c>
      <c r="U12" s="809"/>
      <c r="V12" s="810" t="s">
        <v>560</v>
      </c>
    </row>
    <row r="13" spans="3:22" ht="15">
      <c r="C13" s="183" t="s">
        <v>587</v>
      </c>
      <c r="D13" s="864" t="s">
        <v>588</v>
      </c>
      <c r="E13" s="811">
        <v>22</v>
      </c>
      <c r="F13" s="884">
        <v>4.0000000000000001E-3</v>
      </c>
      <c r="G13" s="809" t="s">
        <v>553</v>
      </c>
      <c r="H13" s="809" t="s">
        <v>554</v>
      </c>
      <c r="I13" s="809" t="s">
        <v>555</v>
      </c>
      <c r="J13" s="809" t="s">
        <v>555</v>
      </c>
      <c r="K13" s="809" t="s">
        <v>555</v>
      </c>
      <c r="L13" s="809" t="s">
        <v>555</v>
      </c>
      <c r="M13" s="809" t="s">
        <v>553</v>
      </c>
      <c r="N13" s="809" t="s">
        <v>553</v>
      </c>
      <c r="O13" s="809" t="s">
        <v>553</v>
      </c>
      <c r="P13" s="809" t="s">
        <v>553</v>
      </c>
      <c r="Q13" s="809" t="s">
        <v>553</v>
      </c>
      <c r="R13" s="809" t="s">
        <v>553</v>
      </c>
      <c r="S13" s="809" t="s">
        <v>553</v>
      </c>
      <c r="T13" s="884">
        <v>2.6700000000000001E-3</v>
      </c>
      <c r="U13" s="809" t="s">
        <v>563</v>
      </c>
      <c r="V13" s="810"/>
    </row>
    <row r="14" spans="3:22" ht="15">
      <c r="C14" s="183" t="s">
        <v>561</v>
      </c>
      <c r="D14" s="864" t="s">
        <v>562</v>
      </c>
      <c r="E14" s="811">
        <v>357</v>
      </c>
      <c r="F14" s="884">
        <v>6.0999999999999999E-2</v>
      </c>
      <c r="G14" s="809" t="s">
        <v>553</v>
      </c>
      <c r="H14" s="809" t="s">
        <v>554</v>
      </c>
      <c r="I14" s="809" t="s">
        <v>555</v>
      </c>
      <c r="J14" s="809" t="s">
        <v>555</v>
      </c>
      <c r="K14" s="809" t="s">
        <v>555</v>
      </c>
      <c r="L14" s="809" t="s">
        <v>555</v>
      </c>
      <c r="M14" s="809" t="s">
        <v>553</v>
      </c>
      <c r="N14" s="809" t="s">
        <v>553</v>
      </c>
      <c r="O14" s="809" t="s">
        <v>553</v>
      </c>
      <c r="P14" s="809" t="s">
        <v>553</v>
      </c>
      <c r="Q14" s="809" t="s">
        <v>553</v>
      </c>
      <c r="R14" s="809" t="s">
        <v>553</v>
      </c>
      <c r="S14" s="809" t="s">
        <v>553</v>
      </c>
      <c r="T14" s="884">
        <v>1.1809999999999999E-2</v>
      </c>
      <c r="U14" s="809" t="s">
        <v>563</v>
      </c>
      <c r="V14" s="810"/>
    </row>
    <row r="15" spans="3:22" ht="15">
      <c r="C15" s="375" t="s">
        <v>564</v>
      </c>
      <c r="D15" s="865" t="s">
        <v>565</v>
      </c>
      <c r="E15" s="812">
        <v>28</v>
      </c>
      <c r="F15" s="885">
        <v>5.0000000000000001E-3</v>
      </c>
      <c r="G15" s="812" t="s">
        <v>553</v>
      </c>
      <c r="H15" s="812" t="s">
        <v>554</v>
      </c>
      <c r="I15" s="812" t="s">
        <v>555</v>
      </c>
      <c r="J15" s="812" t="s">
        <v>555</v>
      </c>
      <c r="K15" s="812" t="s">
        <v>555</v>
      </c>
      <c r="L15" s="812" t="s">
        <v>555</v>
      </c>
      <c r="M15" s="812" t="s">
        <v>553</v>
      </c>
      <c r="N15" s="812" t="s">
        <v>553</v>
      </c>
      <c r="O15" s="812" t="s">
        <v>553</v>
      </c>
      <c r="P15" s="812" t="s">
        <v>553</v>
      </c>
      <c r="Q15" s="812" t="s">
        <v>553</v>
      </c>
      <c r="R15" s="812" t="s">
        <v>553</v>
      </c>
      <c r="S15" s="812" t="s">
        <v>553</v>
      </c>
      <c r="T15" s="885">
        <v>9.92E-3</v>
      </c>
      <c r="U15" s="812" t="s">
        <v>563</v>
      </c>
      <c r="V15" s="813"/>
    </row>
    <row r="16" spans="3:22" ht="15">
      <c r="C16" s="867" t="s">
        <v>589</v>
      </c>
      <c r="D16" s="866"/>
      <c r="E16" s="818">
        <v>1018</v>
      </c>
      <c r="F16" s="886">
        <v>0.17499999999999999</v>
      </c>
      <c r="G16" s="820">
        <v>0.17499999999999999</v>
      </c>
      <c r="H16" s="1159">
        <v>0</v>
      </c>
      <c r="I16" s="1159">
        <v>0</v>
      </c>
      <c r="J16" s="1159">
        <v>0</v>
      </c>
      <c r="K16" s="1159">
        <v>0</v>
      </c>
      <c r="L16" s="1160">
        <v>0</v>
      </c>
      <c r="M16" s="819" t="s">
        <v>553</v>
      </c>
      <c r="N16" s="819" t="s">
        <v>553</v>
      </c>
      <c r="O16" s="819" t="s">
        <v>553</v>
      </c>
      <c r="P16" s="819" t="s">
        <v>553</v>
      </c>
      <c r="Q16" s="819" t="s">
        <v>553</v>
      </c>
      <c r="R16" s="852" t="s">
        <v>553</v>
      </c>
      <c r="S16" s="852" t="s">
        <v>553</v>
      </c>
      <c r="T16" s="910">
        <f>SUM(T11:T15)</f>
        <v>7.110000000000001E-2</v>
      </c>
      <c r="U16" s="820"/>
      <c r="V16" s="821"/>
    </row>
    <row r="17" spans="3:22" ht="15">
      <c r="C17" s="826" t="s">
        <v>567</v>
      </c>
      <c r="D17" s="822"/>
      <c r="E17" s="1118">
        <v>407</v>
      </c>
      <c r="F17" s="911">
        <v>7.0000000000000007E-2</v>
      </c>
      <c r="G17" s="824">
        <v>7.0000000000000007E-2</v>
      </c>
      <c r="H17" s="1126">
        <v>0</v>
      </c>
      <c r="I17" s="1126">
        <v>0</v>
      </c>
      <c r="J17" s="1126">
        <v>0</v>
      </c>
      <c r="K17" s="1126">
        <v>0</v>
      </c>
      <c r="L17" s="1126">
        <v>0</v>
      </c>
      <c r="M17" s="823" t="s">
        <v>553</v>
      </c>
      <c r="N17" s="823" t="s">
        <v>553</v>
      </c>
      <c r="O17" s="823" t="s">
        <v>553</v>
      </c>
      <c r="P17" s="823" t="s">
        <v>553</v>
      </c>
      <c r="Q17" s="823" t="s">
        <v>553</v>
      </c>
      <c r="R17" s="823" t="s">
        <v>553</v>
      </c>
      <c r="S17" s="823" t="s">
        <v>553</v>
      </c>
      <c r="T17" s="911">
        <v>2.5000000000000001E-2</v>
      </c>
      <c r="U17" s="824" t="s">
        <v>563</v>
      </c>
      <c r="V17" s="825"/>
    </row>
    <row r="18" spans="3:22" ht="15">
      <c r="C18" s="799" t="s">
        <v>568</v>
      </c>
      <c r="D18" s="797"/>
      <c r="E18" s="1119">
        <v>610</v>
      </c>
      <c r="F18" s="901">
        <f>F12</f>
        <v>0.105</v>
      </c>
      <c r="G18" s="816">
        <v>0.105</v>
      </c>
      <c r="H18" s="1127">
        <v>0</v>
      </c>
      <c r="I18" s="1127">
        <v>0</v>
      </c>
      <c r="J18" s="1127">
        <v>0</v>
      </c>
      <c r="K18" s="1127">
        <v>0</v>
      </c>
      <c r="L18" s="1127">
        <v>0</v>
      </c>
      <c r="M18" s="815" t="s">
        <v>553</v>
      </c>
      <c r="N18" s="815" t="s">
        <v>553</v>
      </c>
      <c r="O18" s="815" t="s">
        <v>553</v>
      </c>
      <c r="P18" s="815" t="s">
        <v>553</v>
      </c>
      <c r="Q18" s="815" t="s">
        <v>553</v>
      </c>
      <c r="R18" s="815" t="s">
        <v>553</v>
      </c>
      <c r="S18" s="815" t="s">
        <v>553</v>
      </c>
      <c r="T18" s="901">
        <f>T12</f>
        <v>4.5920000000000002E-2</v>
      </c>
      <c r="U18" s="816"/>
      <c r="V18" s="817" t="s">
        <v>560</v>
      </c>
    </row>
    <row r="19" spans="3:22" ht="15">
      <c r="C19" s="187" t="s">
        <v>569</v>
      </c>
      <c r="D19" s="204"/>
      <c r="E19" s="188"/>
      <c r="F19" s="188"/>
      <c r="G19" s="189"/>
      <c r="H19" s="188"/>
      <c r="I19" s="188"/>
      <c r="J19" s="188"/>
      <c r="K19" s="188"/>
      <c r="L19" s="188"/>
      <c r="M19" s="188"/>
      <c r="N19" s="188"/>
      <c r="O19" s="188"/>
      <c r="P19" s="188"/>
      <c r="Q19" s="188"/>
      <c r="R19" s="188"/>
      <c r="S19" s="188"/>
      <c r="T19" s="906"/>
      <c r="U19" s="188"/>
      <c r="V19" s="190"/>
    </row>
    <row r="20" spans="3:22" ht="15">
      <c r="C20" s="1163"/>
      <c r="D20" s="1164"/>
      <c r="E20" s="1165"/>
      <c r="F20" s="1165"/>
      <c r="G20" s="1238" t="s">
        <v>570</v>
      </c>
      <c r="H20" s="1238" t="s">
        <v>570</v>
      </c>
      <c r="I20" s="1238" t="s">
        <v>570</v>
      </c>
      <c r="J20" s="1238" t="s">
        <v>570</v>
      </c>
      <c r="K20" s="1238" t="s">
        <v>570</v>
      </c>
      <c r="L20" s="1238" t="s">
        <v>570</v>
      </c>
      <c r="M20" s="1165"/>
      <c r="N20" s="1165"/>
      <c r="O20" s="1165"/>
      <c r="P20" s="1165"/>
      <c r="Q20" s="1165"/>
      <c r="R20" s="1165"/>
      <c r="S20" s="1165"/>
      <c r="T20" s="1243"/>
      <c r="U20" s="1165"/>
      <c r="V20" s="1166"/>
    </row>
    <row r="21" spans="3:22" ht="15">
      <c r="C21" s="1161" t="s">
        <v>556</v>
      </c>
      <c r="D21" s="1162" t="s">
        <v>557</v>
      </c>
      <c r="E21" s="1146">
        <v>48</v>
      </c>
      <c r="F21" s="1182">
        <v>8.0000000000000002E-3</v>
      </c>
      <c r="G21" s="1184"/>
      <c r="H21" s="1184"/>
      <c r="I21" s="1184"/>
      <c r="J21" s="1184"/>
      <c r="K21" s="1184"/>
      <c r="L21" s="1184"/>
      <c r="M21" s="1184"/>
      <c r="N21" s="1184"/>
      <c r="O21" s="1184"/>
      <c r="P21" s="1184"/>
      <c r="Q21" s="1184"/>
      <c r="R21" s="1184"/>
      <c r="S21" s="1184"/>
      <c r="T21" s="1185">
        <v>2.1510000000000001E-2</v>
      </c>
      <c r="U21" s="1184"/>
      <c r="V21" s="1186"/>
    </row>
    <row r="22" spans="3:22" ht="15">
      <c r="C22" s="183" t="s">
        <v>558</v>
      </c>
      <c r="D22" s="864" t="s">
        <v>559</v>
      </c>
      <c r="E22" s="869">
        <v>1550</v>
      </c>
      <c r="F22" s="888">
        <v>0.26600000000000001</v>
      </c>
      <c r="G22" s="1148"/>
      <c r="H22" s="1148"/>
      <c r="I22" s="1148"/>
      <c r="J22" s="1148"/>
      <c r="K22" s="1148"/>
      <c r="L22" s="1148"/>
      <c r="M22" s="1148"/>
      <c r="N22" s="1148"/>
      <c r="O22" s="1148"/>
      <c r="P22" s="1148"/>
      <c r="Q22" s="1148"/>
      <c r="R22" s="1148"/>
      <c r="S22" s="1148"/>
      <c r="T22" s="1149">
        <v>0.38285999999999998</v>
      </c>
      <c r="U22" s="1148"/>
      <c r="V22" s="1150"/>
    </row>
    <row r="23" spans="3:22" ht="15">
      <c r="C23" s="183" t="s">
        <v>587</v>
      </c>
      <c r="D23" s="864" t="s">
        <v>588</v>
      </c>
      <c r="E23" s="869">
        <v>257</v>
      </c>
      <c r="F23" s="888">
        <v>4.3999999999999997E-2</v>
      </c>
      <c r="G23" s="1148"/>
      <c r="H23" s="1148"/>
      <c r="I23" s="1148"/>
      <c r="J23" s="1148"/>
      <c r="K23" s="1148"/>
      <c r="L23" s="1148"/>
      <c r="M23" s="1148"/>
      <c r="N23" s="1148"/>
      <c r="O23" s="1148"/>
      <c r="P23" s="1148"/>
      <c r="Q23" s="1148"/>
      <c r="R23" s="1148"/>
      <c r="S23" s="1148"/>
      <c r="T23" s="1149">
        <v>9.4070000000000001E-2</v>
      </c>
      <c r="U23" s="1148"/>
      <c r="V23" s="1150"/>
    </row>
    <row r="24" spans="3:22" ht="16.5" customHeight="1">
      <c r="C24" s="183" t="s">
        <v>572</v>
      </c>
      <c r="D24" s="864" t="s">
        <v>562</v>
      </c>
      <c r="E24" s="869">
        <v>628</v>
      </c>
      <c r="F24" s="888">
        <v>0.108</v>
      </c>
      <c r="G24" s="1148"/>
      <c r="H24" s="1148"/>
      <c r="I24" s="1148"/>
      <c r="J24" s="1148"/>
      <c r="K24" s="1148"/>
      <c r="L24" s="1148"/>
      <c r="M24" s="1148"/>
      <c r="N24" s="1148"/>
      <c r="O24" s="1148"/>
      <c r="P24" s="1148"/>
      <c r="Q24" s="1148"/>
      <c r="R24" s="1148"/>
      <c r="S24" s="1148"/>
      <c r="T24" s="1149">
        <v>6.4979999999999996E-2</v>
      </c>
      <c r="U24" s="1148"/>
      <c r="V24" s="1150"/>
    </row>
    <row r="25" spans="3:22" ht="16.5" customHeight="1">
      <c r="C25" s="801" t="s">
        <v>590</v>
      </c>
      <c r="D25" s="871" t="s">
        <v>574</v>
      </c>
      <c r="E25" s="895">
        <v>155</v>
      </c>
      <c r="F25" s="888">
        <v>2.7E-2</v>
      </c>
      <c r="G25" s="1148"/>
      <c r="H25" s="1148"/>
      <c r="I25" s="1148"/>
      <c r="J25" s="1148"/>
      <c r="K25" s="1148"/>
      <c r="L25" s="1148"/>
      <c r="M25" s="1148"/>
      <c r="N25" s="1148"/>
      <c r="O25" s="1148"/>
      <c r="P25" s="1148"/>
      <c r="Q25" s="1148"/>
      <c r="R25" s="1148"/>
      <c r="S25" s="1148"/>
      <c r="T25" s="1149">
        <v>0</v>
      </c>
      <c r="U25" s="1148"/>
      <c r="V25" s="1150"/>
    </row>
    <row r="26" spans="3:22" ht="15">
      <c r="C26" s="801" t="s">
        <v>564</v>
      </c>
      <c r="D26" s="871" t="s">
        <v>565</v>
      </c>
      <c r="E26" s="870">
        <v>0</v>
      </c>
      <c r="F26" s="905">
        <v>0</v>
      </c>
      <c r="G26" s="1148"/>
      <c r="H26" s="1148"/>
      <c r="I26" s="1148"/>
      <c r="J26" s="1148"/>
      <c r="K26" s="1148"/>
      <c r="L26" s="1148"/>
      <c r="M26" s="1148"/>
      <c r="N26" s="1148"/>
      <c r="O26" s="1148"/>
      <c r="P26" s="1148"/>
      <c r="Q26" s="1148"/>
      <c r="R26" s="1148"/>
      <c r="S26" s="1148"/>
      <c r="T26" s="1149">
        <v>0</v>
      </c>
      <c r="U26" s="1148"/>
      <c r="V26" s="1150"/>
    </row>
    <row r="27" spans="3:22" ht="15">
      <c r="C27" s="183" t="s">
        <v>591</v>
      </c>
      <c r="D27" s="864" t="s">
        <v>592</v>
      </c>
      <c r="E27" s="869">
        <v>684</v>
      </c>
      <c r="F27" s="888">
        <v>0.11700000000000001</v>
      </c>
      <c r="G27" s="800"/>
      <c r="H27" s="800"/>
      <c r="I27" s="800"/>
      <c r="J27" s="800"/>
      <c r="K27" s="800"/>
      <c r="L27" s="800"/>
      <c r="M27" s="800"/>
      <c r="N27" s="800"/>
      <c r="O27" s="800"/>
      <c r="P27" s="800"/>
      <c r="Q27" s="800"/>
      <c r="R27" s="800"/>
      <c r="S27" s="800"/>
      <c r="T27" s="907">
        <v>0</v>
      </c>
      <c r="U27" s="800"/>
      <c r="V27" s="880"/>
    </row>
    <row r="28" spans="3:22" ht="28">
      <c r="C28" s="1158" t="s">
        <v>593</v>
      </c>
      <c r="D28" s="872"/>
      <c r="E28" s="1135">
        <f>E21+E22+E24+E23+E25+E26+E27</f>
        <v>3322</v>
      </c>
      <c r="F28" s="1136">
        <f>(E28/$E$32)</f>
        <v>0.56990907531308976</v>
      </c>
      <c r="G28" s="802"/>
      <c r="H28" s="802"/>
      <c r="I28" s="802"/>
      <c r="J28" s="802"/>
      <c r="K28" s="802"/>
      <c r="L28" s="802"/>
      <c r="M28" s="802"/>
      <c r="N28" s="802"/>
      <c r="O28" s="802"/>
      <c r="P28" s="802"/>
      <c r="Q28" s="802"/>
      <c r="R28" s="802"/>
      <c r="S28" s="802"/>
      <c r="T28" s="908">
        <v>0.56399999999999995</v>
      </c>
      <c r="U28" s="803"/>
      <c r="V28" s="881"/>
    </row>
    <row r="29" spans="3:22" ht="15">
      <c r="C29" s="798" t="s">
        <v>594</v>
      </c>
      <c r="D29" s="873"/>
      <c r="E29" s="1137">
        <f>+E16+E28</f>
        <v>4340</v>
      </c>
      <c r="F29" s="1138">
        <f>+E29/$E$32</f>
        <v>0.7445530965860353</v>
      </c>
      <c r="G29" s="804"/>
      <c r="H29" s="804"/>
      <c r="I29" s="804"/>
      <c r="J29" s="804"/>
      <c r="K29" s="804"/>
      <c r="L29" s="804"/>
      <c r="M29" s="804"/>
      <c r="N29" s="804"/>
      <c r="O29" s="804"/>
      <c r="P29" s="804"/>
      <c r="Q29" s="804"/>
      <c r="R29" s="804"/>
      <c r="S29" s="804"/>
      <c r="T29" s="909">
        <v>0.63453000000000004</v>
      </c>
      <c r="U29" s="805"/>
      <c r="V29" s="882"/>
    </row>
    <row r="30" spans="3:22" ht="15">
      <c r="C30" s="193" t="s">
        <v>577</v>
      </c>
      <c r="D30" s="205"/>
      <c r="E30" s="1167"/>
      <c r="F30" s="1250"/>
      <c r="G30" s="1134"/>
      <c r="H30" s="1245"/>
      <c r="I30" s="1245"/>
      <c r="J30" s="1245"/>
      <c r="K30" s="1245"/>
      <c r="L30" s="1245"/>
      <c r="M30" s="1245"/>
      <c r="N30" s="1245"/>
      <c r="O30" s="1245"/>
      <c r="P30" s="1245"/>
      <c r="Q30" s="1245"/>
      <c r="R30" s="1245"/>
      <c r="S30" s="1245"/>
      <c r="T30" s="1245"/>
      <c r="U30" s="1245"/>
      <c r="V30" s="1245"/>
    </row>
    <row r="31" spans="3:22" ht="15">
      <c r="C31" s="896" t="s">
        <v>595</v>
      </c>
      <c r="D31" s="897"/>
      <c r="E31" s="1168">
        <v>1489</v>
      </c>
      <c r="F31" s="1236">
        <f>+E31/E32</f>
        <v>0.25544690341396464</v>
      </c>
      <c r="G31" s="1248"/>
      <c r="H31" s="181"/>
      <c r="I31" s="181"/>
      <c r="J31" s="181"/>
      <c r="K31" s="181"/>
      <c r="L31" s="181"/>
      <c r="M31" s="181"/>
      <c r="N31" s="181"/>
      <c r="O31" s="181"/>
      <c r="P31" s="181"/>
      <c r="Q31" s="181"/>
      <c r="R31" s="181"/>
      <c r="S31" s="181"/>
      <c r="T31" s="181"/>
      <c r="U31" s="181"/>
      <c r="V31" s="181"/>
    </row>
    <row r="32" spans="3:22" ht="15">
      <c r="C32" s="898" t="s">
        <v>579</v>
      </c>
      <c r="D32" s="899"/>
      <c r="E32" s="900">
        <v>5829</v>
      </c>
      <c r="F32" s="1201">
        <v>1</v>
      </c>
      <c r="G32" s="1249"/>
      <c r="H32" s="181"/>
      <c r="I32" s="181"/>
      <c r="J32" s="181"/>
      <c r="K32" s="181"/>
      <c r="L32" s="181"/>
      <c r="M32" s="181"/>
      <c r="N32" s="181"/>
      <c r="O32" s="181"/>
      <c r="P32" s="181"/>
      <c r="Q32" s="181"/>
      <c r="R32" s="181"/>
      <c r="S32" s="181"/>
      <c r="T32" s="181"/>
      <c r="U32" s="181"/>
      <c r="V32" s="181"/>
    </row>
    <row r="33" spans="1:22" s="1436" customFormat="1" ht="25.5" customHeight="1">
      <c r="A33" s="497"/>
      <c r="C33" s="1651" t="s">
        <v>882</v>
      </c>
      <c r="D33" s="1652"/>
      <c r="E33" s="1652"/>
      <c r="F33" s="1652"/>
      <c r="G33" s="1652"/>
      <c r="H33" s="1652"/>
      <c r="I33" s="1652"/>
      <c r="J33" s="1652"/>
      <c r="K33" s="1652"/>
      <c r="L33" s="1652"/>
      <c r="M33" s="1652"/>
      <c r="N33" s="1652"/>
      <c r="O33" s="1652"/>
      <c r="P33" s="1652"/>
      <c r="Q33" s="1652"/>
      <c r="R33" s="1652"/>
      <c r="S33" s="1652"/>
      <c r="T33" s="1652"/>
      <c r="U33" s="1652"/>
      <c r="V33" s="1652"/>
    </row>
    <row r="34" spans="1:22" ht="16" customHeight="1">
      <c r="D34" s="200"/>
    </row>
    <row r="35" spans="1:22" ht="68.5" customHeight="1">
      <c r="C35" s="1561" t="s">
        <v>519</v>
      </c>
      <c r="D35" s="1648"/>
      <c r="E35" s="1648"/>
      <c r="F35" s="1648"/>
      <c r="G35" s="1648"/>
      <c r="H35" s="1648"/>
      <c r="I35" s="1648"/>
      <c r="J35" s="1648"/>
      <c r="K35" s="1648"/>
    </row>
    <row r="36" spans="1:22" ht="2.5" customHeight="1">
      <c r="C36" s="1432"/>
      <c r="D36" s="1433"/>
      <c r="E36" s="1433"/>
      <c r="F36" s="1433"/>
      <c r="G36" s="1433"/>
      <c r="H36" s="1433"/>
      <c r="I36" s="1433"/>
      <c r="J36" s="1433"/>
      <c r="K36" s="1433"/>
    </row>
    <row r="37" spans="1:22" ht="75" customHeight="1">
      <c r="C37" s="1647" t="s">
        <v>520</v>
      </c>
      <c r="D37" s="1647"/>
      <c r="E37" s="1647"/>
      <c r="F37" s="1647"/>
      <c r="G37" s="1647"/>
      <c r="H37" s="1647"/>
      <c r="I37" s="1647"/>
      <c r="J37" s="1647"/>
      <c r="K37" s="1647"/>
    </row>
    <row r="38" spans="1:22" ht="1.5" customHeight="1">
      <c r="C38" s="1434"/>
      <c r="D38" s="1434"/>
      <c r="E38" s="1434"/>
      <c r="F38" s="1434"/>
      <c r="G38" s="1434"/>
      <c r="H38" s="1434"/>
      <c r="I38" s="1434"/>
      <c r="J38" s="1434"/>
      <c r="K38" s="1434"/>
    </row>
    <row r="39" spans="1:22" ht="78.650000000000006" customHeight="1">
      <c r="C39" s="1647" t="s">
        <v>521</v>
      </c>
      <c r="D39" s="1647"/>
      <c r="E39" s="1647"/>
      <c r="F39" s="1647"/>
      <c r="G39" s="1647"/>
      <c r="H39" s="1647"/>
      <c r="I39" s="1647"/>
      <c r="J39" s="1647"/>
      <c r="K39" s="1647"/>
    </row>
    <row r="40" spans="1:22" ht="2.5" customHeight="1">
      <c r="C40" s="1434"/>
      <c r="D40" s="1434"/>
      <c r="E40" s="1434"/>
      <c r="F40" s="1434"/>
      <c r="G40" s="1434"/>
      <c r="H40" s="1434"/>
      <c r="I40" s="1434"/>
      <c r="J40" s="1434"/>
      <c r="K40" s="1434"/>
    </row>
    <row r="41" spans="1:22" ht="40.5" customHeight="1">
      <c r="C41" s="1647" t="s">
        <v>522</v>
      </c>
      <c r="D41" s="1647"/>
      <c r="E41" s="1647"/>
      <c r="F41" s="1647"/>
      <c r="G41" s="1647"/>
      <c r="H41" s="1647"/>
      <c r="I41" s="1647"/>
      <c r="J41" s="1647"/>
      <c r="K41" s="1647"/>
    </row>
    <row r="42" spans="1:22" ht="2.15" customHeight="1">
      <c r="C42" s="1434"/>
      <c r="D42" s="1434"/>
      <c r="E42" s="1434"/>
      <c r="F42" s="1434"/>
      <c r="G42" s="1434"/>
      <c r="H42" s="1434"/>
      <c r="I42" s="1434"/>
      <c r="J42" s="1434"/>
      <c r="K42" s="1434"/>
    </row>
    <row r="43" spans="1:22" ht="143.5" customHeight="1">
      <c r="C43" s="1655" t="s">
        <v>580</v>
      </c>
      <c r="D43" s="1647"/>
      <c r="E43" s="1647"/>
      <c r="F43" s="1647"/>
      <c r="G43" s="1647"/>
      <c r="H43" s="1647"/>
      <c r="I43" s="1647"/>
      <c r="J43" s="1647"/>
      <c r="K43" s="1647"/>
    </row>
    <row r="44" spans="1:22" ht="1.5" customHeight="1">
      <c r="C44" s="1434"/>
      <c r="D44" s="1434"/>
      <c r="E44" s="1434"/>
      <c r="F44" s="1434"/>
      <c r="G44" s="1434"/>
      <c r="H44" s="1434"/>
      <c r="I44" s="1434"/>
      <c r="J44" s="1434"/>
      <c r="K44" s="1434"/>
    </row>
    <row r="45" spans="1:22" ht="15">
      <c r="C45" s="1653" t="s">
        <v>857</v>
      </c>
      <c r="D45" s="1654"/>
      <c r="E45" s="1654"/>
      <c r="F45" s="1654"/>
      <c r="G45" s="1654"/>
      <c r="H45" s="1654"/>
      <c r="I45" s="1654"/>
      <c r="J45" s="1654"/>
      <c r="K45" s="9"/>
    </row>
    <row r="46" spans="1:22" ht="16.5">
      <c r="C46" s="776" t="s">
        <v>524</v>
      </c>
      <c r="D46" s="795"/>
      <c r="E46" s="482"/>
      <c r="F46" s="348"/>
      <c r="G46" s="348"/>
      <c r="H46" s="827"/>
      <c r="I46" s="348"/>
      <c r="J46" s="348"/>
      <c r="K46" s="9"/>
    </row>
  </sheetData>
  <sheetProtection algorithmName="SHA-512" hashValue="a6dgwGe+lbDyGWl6aYDbkPlgwwu2dazgtPogxRhtu8LP/mQ9tGcm4pcYEaPL0suk8/+wmWEtuemyJaDIZw/hGA==" saltValue="2W79vt/Dlz1vvwjqTFux+A==" spinCount="100000" sheet="1" objects="1" scenarios="1"/>
  <mergeCells count="10">
    <mergeCell ref="G7:L7"/>
    <mergeCell ref="M7:R7"/>
    <mergeCell ref="D7:F7"/>
    <mergeCell ref="C33:V33"/>
    <mergeCell ref="C45:J45"/>
    <mergeCell ref="C41:K41"/>
    <mergeCell ref="C43:K43"/>
    <mergeCell ref="C35:K35"/>
    <mergeCell ref="C37:K37"/>
    <mergeCell ref="C39:K39"/>
  </mergeCells>
  <hyperlinks>
    <hyperlink ref="C46" r:id="rId1" xr:uid="{CD08F189-330C-4495-941F-DD174DBE6258}"/>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2712B-EA7B-44D2-B142-477098E160D9}">
  <sheetPr codeName="Sheet30"/>
  <dimension ref="A3:V43"/>
  <sheetViews>
    <sheetView showGridLines="0" zoomScale="110" zoomScaleNormal="110" workbookViewId="0"/>
  </sheetViews>
  <sheetFormatPr defaultRowHeight="13.5"/>
  <cols>
    <col min="1" max="1" width="15.640625" style="497" customWidth="1"/>
    <col min="2" max="2" width="2.7109375" customWidth="1"/>
    <col min="3" max="3" width="43" customWidth="1"/>
    <col min="4" max="4" width="16.78515625" customWidth="1"/>
    <col min="6" max="6" width="7.28515625" customWidth="1"/>
    <col min="7" max="19" width="5.7109375" customWidth="1"/>
  </cols>
  <sheetData>
    <row r="3" spans="1:22" ht="23.5">
      <c r="C3" s="172" t="s">
        <v>72</v>
      </c>
      <c r="D3" s="15"/>
      <c r="E3" s="15"/>
      <c r="F3" s="15"/>
      <c r="G3" s="15"/>
      <c r="H3" s="15"/>
      <c r="I3" s="15"/>
      <c r="J3" s="15"/>
      <c r="L3" s="1447"/>
      <c r="M3" s="1446"/>
      <c r="N3" s="1446"/>
      <c r="O3" s="1446"/>
      <c r="P3" s="1446"/>
      <c r="Q3" s="1446"/>
      <c r="R3" s="1446"/>
      <c r="S3" s="1446"/>
      <c r="T3" s="1446"/>
      <c r="U3" s="1446"/>
      <c r="V3" s="1446"/>
    </row>
    <row r="4" spans="1:22">
      <c r="C4" s="9"/>
      <c r="D4" s="9"/>
      <c r="E4" s="9"/>
      <c r="F4" s="9"/>
      <c r="G4" s="9"/>
      <c r="H4" s="9"/>
      <c r="I4" s="9"/>
      <c r="J4" s="9"/>
      <c r="K4" s="796"/>
    </row>
    <row r="5" spans="1:22" ht="18.5">
      <c r="C5" s="14" t="s">
        <v>596</v>
      </c>
      <c r="D5" s="201"/>
      <c r="E5" s="180"/>
      <c r="F5" s="180"/>
      <c r="G5" s="180"/>
      <c r="H5" s="180"/>
      <c r="I5" s="180"/>
      <c r="J5" s="180"/>
      <c r="K5" s="180"/>
      <c r="L5" s="180"/>
      <c r="M5" s="180"/>
      <c r="N5" s="180"/>
    </row>
    <row r="6" spans="1:22">
      <c r="C6" s="248"/>
      <c r="D6" s="202"/>
      <c r="E6" s="9"/>
      <c r="F6" s="9"/>
      <c r="G6" s="207"/>
      <c r="H6" s="9"/>
      <c r="I6" s="9"/>
      <c r="J6" s="9"/>
      <c r="K6" s="9"/>
      <c r="L6" s="238"/>
      <c r="M6" s="9"/>
      <c r="N6" s="9"/>
      <c r="O6" s="9"/>
      <c r="P6" s="9"/>
      <c r="Q6" s="9"/>
      <c r="R6" s="9"/>
      <c r="S6" s="9"/>
      <c r="T6" s="9"/>
      <c r="U6" s="9"/>
      <c r="V6" s="9"/>
    </row>
    <row r="7" spans="1:22" ht="15" customHeight="1">
      <c r="C7" s="1255" t="s">
        <v>526</v>
      </c>
      <c r="D7" s="1649">
        <v>2023</v>
      </c>
      <c r="E7" s="1645"/>
      <c r="F7" s="1645"/>
      <c r="G7" s="1641" t="s">
        <v>527</v>
      </c>
      <c r="H7" s="1642"/>
      <c r="I7" s="1642"/>
      <c r="J7" s="1642"/>
      <c r="K7" s="1642"/>
      <c r="L7" s="1642"/>
      <c r="M7" s="1643" t="s">
        <v>528</v>
      </c>
      <c r="N7" s="1644"/>
      <c r="O7" s="1644"/>
      <c r="P7" s="1644"/>
      <c r="Q7" s="1644"/>
      <c r="R7" s="1644"/>
      <c r="S7" s="181"/>
      <c r="T7" s="181"/>
      <c r="U7" s="181"/>
      <c r="V7" s="181"/>
    </row>
    <row r="8" spans="1:22" ht="111" customHeight="1">
      <c r="C8" s="197" t="s">
        <v>529</v>
      </c>
      <c r="D8" s="890" t="s">
        <v>530</v>
      </c>
      <c r="E8" s="891" t="s">
        <v>597</v>
      </c>
      <c r="F8" s="892" t="s">
        <v>598</v>
      </c>
      <c r="G8" s="890" t="s">
        <v>533</v>
      </c>
      <c r="H8" s="893" t="s">
        <v>534</v>
      </c>
      <c r="I8" s="893" t="s">
        <v>535</v>
      </c>
      <c r="J8" s="893" t="s">
        <v>536</v>
      </c>
      <c r="K8" s="893" t="s">
        <v>537</v>
      </c>
      <c r="L8" s="893" t="s">
        <v>538</v>
      </c>
      <c r="M8" s="890" t="s">
        <v>539</v>
      </c>
      <c r="N8" s="890" t="s">
        <v>540</v>
      </c>
      <c r="O8" s="894" t="s">
        <v>541</v>
      </c>
      <c r="P8" s="894" t="s">
        <v>542</v>
      </c>
      <c r="Q8" s="894" t="s">
        <v>543</v>
      </c>
      <c r="R8" s="894" t="s">
        <v>544</v>
      </c>
      <c r="S8" s="890" t="s">
        <v>545</v>
      </c>
      <c r="T8" s="889" t="s">
        <v>599</v>
      </c>
      <c r="U8" s="196" t="s">
        <v>547</v>
      </c>
      <c r="V8" s="132" t="s">
        <v>548</v>
      </c>
    </row>
    <row r="9" spans="1:22" ht="15">
      <c r="C9" s="193" t="s">
        <v>549</v>
      </c>
      <c r="D9" s="203"/>
      <c r="E9" s="185"/>
      <c r="F9" s="186"/>
      <c r="G9" s="186"/>
      <c r="H9" s="186"/>
      <c r="I9" s="186"/>
      <c r="J9" s="186"/>
      <c r="K9" s="186"/>
      <c r="L9" s="186"/>
      <c r="M9" s="186"/>
      <c r="N9" s="186"/>
      <c r="O9" s="186"/>
      <c r="P9" s="186"/>
      <c r="Q9" s="186"/>
      <c r="R9" s="186"/>
      <c r="S9" s="186"/>
      <c r="T9" s="186"/>
      <c r="U9" s="185"/>
      <c r="V9" s="186"/>
    </row>
    <row r="10" spans="1:22" ht="15">
      <c r="C10" s="195" t="s">
        <v>586</v>
      </c>
      <c r="D10" s="862"/>
      <c r="E10" s="191"/>
      <c r="F10" s="191"/>
      <c r="G10" s="191"/>
      <c r="H10" s="191"/>
      <c r="I10" s="191"/>
      <c r="J10" s="191"/>
      <c r="K10" s="191"/>
      <c r="L10" s="191"/>
      <c r="M10" s="191"/>
      <c r="N10" s="191"/>
      <c r="O10" s="191"/>
      <c r="P10" s="191"/>
      <c r="Q10" s="191"/>
      <c r="R10" s="191"/>
      <c r="S10" s="191"/>
      <c r="T10" s="191"/>
      <c r="U10" s="191"/>
      <c r="V10" s="192"/>
    </row>
    <row r="11" spans="1:22" ht="15">
      <c r="C11" s="183" t="s">
        <v>556</v>
      </c>
      <c r="D11" s="864" t="s">
        <v>557</v>
      </c>
      <c r="E11" s="809">
        <v>0</v>
      </c>
      <c r="F11" s="884">
        <v>4.0000000000000003E-5</v>
      </c>
      <c r="G11" s="809" t="s">
        <v>553</v>
      </c>
      <c r="H11" s="809" t="s">
        <v>554</v>
      </c>
      <c r="I11" s="809" t="s">
        <v>555</v>
      </c>
      <c r="J11" s="809" t="s">
        <v>555</v>
      </c>
      <c r="K11" s="809" t="s">
        <v>555</v>
      </c>
      <c r="L11" s="809" t="s">
        <v>555</v>
      </c>
      <c r="M11" s="809" t="s">
        <v>244</v>
      </c>
      <c r="N11" s="809" t="s">
        <v>553</v>
      </c>
      <c r="O11" s="809" t="s">
        <v>553</v>
      </c>
      <c r="P11" s="809" t="s">
        <v>553</v>
      </c>
      <c r="Q11" s="809" t="s">
        <v>553</v>
      </c>
      <c r="R11" s="809" t="s">
        <v>553</v>
      </c>
      <c r="S11" s="809" t="s">
        <v>553</v>
      </c>
      <c r="T11" s="884">
        <v>0</v>
      </c>
      <c r="U11" s="809"/>
      <c r="V11" s="810"/>
    </row>
    <row r="12" spans="1:22" ht="15">
      <c r="C12" s="183" t="s">
        <v>558</v>
      </c>
      <c r="D12" s="864" t="s">
        <v>559</v>
      </c>
      <c r="E12" s="811">
        <v>14</v>
      </c>
      <c r="F12" s="884">
        <v>1.4999999999999999E-2</v>
      </c>
      <c r="G12" s="809" t="s">
        <v>553</v>
      </c>
      <c r="H12" s="809" t="s">
        <v>554</v>
      </c>
      <c r="I12" s="809" t="s">
        <v>555</v>
      </c>
      <c r="J12" s="809" t="s">
        <v>555</v>
      </c>
      <c r="K12" s="809" t="s">
        <v>555</v>
      </c>
      <c r="L12" s="809" t="s">
        <v>555</v>
      </c>
      <c r="M12" s="809" t="s">
        <v>244</v>
      </c>
      <c r="N12" s="809" t="s">
        <v>553</v>
      </c>
      <c r="O12" s="809" t="s">
        <v>553</v>
      </c>
      <c r="P12" s="809" t="s">
        <v>553</v>
      </c>
      <c r="Q12" s="809" t="s">
        <v>553</v>
      </c>
      <c r="R12" s="809" t="s">
        <v>553</v>
      </c>
      <c r="S12" s="809" t="s">
        <v>553</v>
      </c>
      <c r="T12" s="884">
        <v>2.1299999999999999E-2</v>
      </c>
      <c r="U12" s="809"/>
      <c r="V12" s="810" t="s">
        <v>560</v>
      </c>
    </row>
    <row r="13" spans="1:22" s="206" customFormat="1" ht="15">
      <c r="A13" s="716"/>
      <c r="C13" s="183" t="s">
        <v>561</v>
      </c>
      <c r="D13" s="864" t="s">
        <v>562</v>
      </c>
      <c r="E13" s="811">
        <v>54</v>
      </c>
      <c r="F13" s="884">
        <v>5.8000000000000003E-2</v>
      </c>
      <c r="G13" s="809" t="s">
        <v>553</v>
      </c>
      <c r="H13" s="809" t="s">
        <v>554</v>
      </c>
      <c r="I13" s="809" t="s">
        <v>555</v>
      </c>
      <c r="J13" s="809" t="s">
        <v>555</v>
      </c>
      <c r="K13" s="809" t="s">
        <v>555</v>
      </c>
      <c r="L13" s="809" t="s">
        <v>555</v>
      </c>
      <c r="M13" s="809" t="s">
        <v>244</v>
      </c>
      <c r="N13" s="809" t="s">
        <v>553</v>
      </c>
      <c r="O13" s="809" t="s">
        <v>553</v>
      </c>
      <c r="P13" s="809" t="s">
        <v>553</v>
      </c>
      <c r="Q13" s="809" t="s">
        <v>553</v>
      </c>
      <c r="R13" s="809" t="s">
        <v>553</v>
      </c>
      <c r="S13" s="809" t="s">
        <v>553</v>
      </c>
      <c r="T13" s="884">
        <v>7.8E-2</v>
      </c>
      <c r="U13" s="809" t="s">
        <v>563</v>
      </c>
      <c r="V13" s="810"/>
    </row>
    <row r="14" spans="1:22" s="206" customFormat="1" ht="15">
      <c r="A14" s="716"/>
      <c r="C14" s="375" t="s">
        <v>564</v>
      </c>
      <c r="D14" s="865" t="s">
        <v>565</v>
      </c>
      <c r="E14" s="812">
        <v>0</v>
      </c>
      <c r="F14" s="885">
        <v>6.9999999999999994E-5</v>
      </c>
      <c r="G14" s="812" t="s">
        <v>553</v>
      </c>
      <c r="H14" s="812" t="s">
        <v>554</v>
      </c>
      <c r="I14" s="812" t="s">
        <v>555</v>
      </c>
      <c r="J14" s="812" t="s">
        <v>555</v>
      </c>
      <c r="K14" s="812" t="s">
        <v>555</v>
      </c>
      <c r="L14" s="812" t="s">
        <v>555</v>
      </c>
      <c r="M14" s="812" t="s">
        <v>244</v>
      </c>
      <c r="N14" s="812" t="s">
        <v>553</v>
      </c>
      <c r="O14" s="812" t="s">
        <v>553</v>
      </c>
      <c r="P14" s="812" t="s">
        <v>553</v>
      </c>
      <c r="Q14" s="812" t="s">
        <v>553</v>
      </c>
      <c r="R14" s="812" t="s">
        <v>553</v>
      </c>
      <c r="S14" s="812" t="s">
        <v>553</v>
      </c>
      <c r="T14" s="885">
        <v>2E-3</v>
      </c>
      <c r="U14" s="812" t="s">
        <v>563</v>
      </c>
      <c r="V14" s="813"/>
    </row>
    <row r="15" spans="1:22" s="206" customFormat="1" ht="15">
      <c r="A15" s="716"/>
      <c r="C15" s="867" t="s">
        <v>600</v>
      </c>
      <c r="D15" s="866"/>
      <c r="E15" s="1188">
        <f>E12+E13+E14</f>
        <v>68</v>
      </c>
      <c r="F15" s="1189">
        <f>F12+F13</f>
        <v>7.3000000000000009E-2</v>
      </c>
      <c r="G15" s="1123">
        <v>7.2999999999999995E-2</v>
      </c>
      <c r="H15" s="1124">
        <v>0</v>
      </c>
      <c r="I15" s="1124">
        <v>0</v>
      </c>
      <c r="J15" s="1124">
        <v>0</v>
      </c>
      <c r="K15" s="1124">
        <v>0</v>
      </c>
      <c r="L15" s="1125">
        <v>0</v>
      </c>
      <c r="M15" s="1120" t="s">
        <v>244</v>
      </c>
      <c r="N15" s="1120" t="s">
        <v>553</v>
      </c>
      <c r="O15" s="1120" t="s">
        <v>553</v>
      </c>
      <c r="P15" s="1120" t="s">
        <v>553</v>
      </c>
      <c r="Q15" s="1120" t="s">
        <v>553</v>
      </c>
      <c r="R15" s="1121" t="s">
        <v>553</v>
      </c>
      <c r="S15" s="1121" t="s">
        <v>553</v>
      </c>
      <c r="T15" s="1190">
        <f>SUM(T11:T14)</f>
        <v>0.1013</v>
      </c>
      <c r="U15" s="1123"/>
      <c r="V15" s="1191"/>
    </row>
    <row r="16" spans="1:22" ht="15">
      <c r="C16" s="826" t="s">
        <v>567</v>
      </c>
      <c r="D16" s="822"/>
      <c r="E16" s="1118">
        <f>E13</f>
        <v>54</v>
      </c>
      <c r="F16" s="911">
        <f>F13</f>
        <v>5.8000000000000003E-2</v>
      </c>
      <c r="G16" s="824">
        <v>5.8000000000000003E-2</v>
      </c>
      <c r="H16" s="1126">
        <v>0</v>
      </c>
      <c r="I16" s="1126">
        <v>0</v>
      </c>
      <c r="J16" s="1126">
        <v>0</v>
      </c>
      <c r="K16" s="1126">
        <v>0</v>
      </c>
      <c r="L16" s="1126">
        <v>0</v>
      </c>
      <c r="M16" s="823" t="s">
        <v>244</v>
      </c>
      <c r="N16" s="823" t="s">
        <v>553</v>
      </c>
      <c r="O16" s="823" t="s">
        <v>553</v>
      </c>
      <c r="P16" s="823" t="s">
        <v>553</v>
      </c>
      <c r="Q16" s="823" t="s">
        <v>553</v>
      </c>
      <c r="R16" s="823" t="s">
        <v>553</v>
      </c>
      <c r="S16" s="823" t="s">
        <v>553</v>
      </c>
      <c r="T16" s="911">
        <f>SUM(T13:T14)</f>
        <v>0.08</v>
      </c>
      <c r="U16" s="824" t="s">
        <v>563</v>
      </c>
      <c r="V16" s="825"/>
    </row>
    <row r="17" spans="3:22" ht="15">
      <c r="C17" s="799" t="s">
        <v>568</v>
      </c>
      <c r="D17" s="797"/>
      <c r="E17" s="1119">
        <f>E12</f>
        <v>14</v>
      </c>
      <c r="F17" s="901">
        <f>F12</f>
        <v>1.4999999999999999E-2</v>
      </c>
      <c r="G17" s="816">
        <v>1.4999999999999999E-2</v>
      </c>
      <c r="H17" s="1127">
        <v>0</v>
      </c>
      <c r="I17" s="1127">
        <v>0</v>
      </c>
      <c r="J17" s="1127">
        <v>0</v>
      </c>
      <c r="K17" s="1127">
        <v>0</v>
      </c>
      <c r="L17" s="1127">
        <v>0</v>
      </c>
      <c r="M17" s="815" t="s">
        <v>244</v>
      </c>
      <c r="N17" s="815" t="s">
        <v>553</v>
      </c>
      <c r="O17" s="815" t="s">
        <v>553</v>
      </c>
      <c r="P17" s="815" t="s">
        <v>553</v>
      </c>
      <c r="Q17" s="815" t="s">
        <v>553</v>
      </c>
      <c r="R17" s="815" t="s">
        <v>553</v>
      </c>
      <c r="S17" s="815" t="s">
        <v>553</v>
      </c>
      <c r="T17" s="901">
        <f>T12</f>
        <v>2.1299999999999999E-2</v>
      </c>
      <c r="U17" s="816"/>
      <c r="V17" s="817" t="s">
        <v>560</v>
      </c>
    </row>
    <row r="18" spans="3:22" ht="28">
      <c r="C18" s="1175" t="s">
        <v>601</v>
      </c>
      <c r="D18" s="1128"/>
      <c r="E18" s="1129"/>
      <c r="F18" s="1129"/>
      <c r="G18" s="1130"/>
      <c r="H18" s="1129"/>
      <c r="I18" s="1129"/>
      <c r="J18" s="1129"/>
      <c r="K18" s="1129"/>
      <c r="L18" s="1129"/>
      <c r="M18" s="1129"/>
      <c r="N18" s="1129"/>
      <c r="O18" s="1129"/>
      <c r="P18" s="1129"/>
      <c r="Q18" s="1129"/>
      <c r="R18" s="1129"/>
      <c r="S18" s="1129"/>
      <c r="T18" s="1131"/>
      <c r="U18" s="1129"/>
      <c r="V18" s="1176"/>
    </row>
    <row r="19" spans="3:22" ht="15">
      <c r="C19" s="1177"/>
      <c r="D19" s="1178"/>
      <c r="E19" s="1179"/>
      <c r="F19" s="1179"/>
      <c r="G19" s="1366" t="s">
        <v>570</v>
      </c>
      <c r="H19" s="1366" t="s">
        <v>570</v>
      </c>
      <c r="I19" s="1366" t="s">
        <v>570</v>
      </c>
      <c r="J19" s="1366" t="s">
        <v>570</v>
      </c>
      <c r="K19" s="1366" t="s">
        <v>570</v>
      </c>
      <c r="L19" s="1366" t="s">
        <v>570</v>
      </c>
      <c r="M19" s="1179"/>
      <c r="N19" s="1179"/>
      <c r="O19" s="1179"/>
      <c r="P19" s="1179"/>
      <c r="Q19" s="1179"/>
      <c r="R19" s="1179"/>
      <c r="S19" s="1179"/>
      <c r="T19" s="1180"/>
      <c r="U19" s="1179"/>
      <c r="V19" s="1181"/>
    </row>
    <row r="20" spans="3:22" ht="15">
      <c r="C20" s="1161" t="s">
        <v>556</v>
      </c>
      <c r="D20" s="1162" t="s">
        <v>557</v>
      </c>
      <c r="E20" s="1146">
        <v>6</v>
      </c>
      <c r="F20" s="1182">
        <v>6.0000000000000001E-3</v>
      </c>
      <c r="G20" s="1183" t="s">
        <v>571</v>
      </c>
      <c r="H20" s="1183" t="s">
        <v>571</v>
      </c>
      <c r="I20" s="1183" t="s">
        <v>555</v>
      </c>
      <c r="J20" s="1183" t="s">
        <v>555</v>
      </c>
      <c r="K20" s="1183" t="s">
        <v>555</v>
      </c>
      <c r="L20" s="1183" t="s">
        <v>555</v>
      </c>
      <c r="M20" s="1184"/>
      <c r="N20" s="1184"/>
      <c r="O20" s="1184"/>
      <c r="P20" s="1184"/>
      <c r="Q20" s="1184"/>
      <c r="R20" s="1184"/>
      <c r="S20" s="1184"/>
      <c r="T20" s="1185">
        <v>8.9999999999999993E-3</v>
      </c>
      <c r="U20" s="1184"/>
      <c r="V20" s="1186"/>
    </row>
    <row r="21" spans="3:22" ht="15">
      <c r="C21" s="183" t="s">
        <v>558</v>
      </c>
      <c r="D21" s="864" t="s">
        <v>559</v>
      </c>
      <c r="E21" s="869">
        <v>302</v>
      </c>
      <c r="F21" s="888">
        <v>0.32200000000000001</v>
      </c>
      <c r="G21" s="809" t="s">
        <v>571</v>
      </c>
      <c r="H21" s="809" t="s">
        <v>571</v>
      </c>
      <c r="I21" s="809" t="s">
        <v>555</v>
      </c>
      <c r="J21" s="809" t="s">
        <v>555</v>
      </c>
      <c r="K21" s="809" t="s">
        <v>555</v>
      </c>
      <c r="L21" s="809" t="s">
        <v>555</v>
      </c>
      <c r="M21" s="1148"/>
      <c r="N21" s="1148"/>
      <c r="O21" s="1148"/>
      <c r="P21" s="1148"/>
      <c r="Q21" s="1148"/>
      <c r="R21" s="1148"/>
      <c r="S21" s="1148"/>
      <c r="T21" s="1149">
        <v>0.55000000000000004</v>
      </c>
      <c r="U21" s="1148"/>
      <c r="V21" s="1150"/>
    </row>
    <row r="22" spans="3:22" ht="15">
      <c r="C22" s="183" t="s">
        <v>572</v>
      </c>
      <c r="D22" s="864" t="s">
        <v>562</v>
      </c>
      <c r="E22" s="869">
        <v>132</v>
      </c>
      <c r="F22" s="1147">
        <v>0.14099999999999999</v>
      </c>
      <c r="G22" s="809" t="s">
        <v>571</v>
      </c>
      <c r="H22" s="809" t="s">
        <v>555</v>
      </c>
      <c r="I22" s="809" t="s">
        <v>555</v>
      </c>
      <c r="J22" s="809" t="s">
        <v>555</v>
      </c>
      <c r="K22" s="809" t="s">
        <v>555</v>
      </c>
      <c r="L22" s="809" t="s">
        <v>555</v>
      </c>
      <c r="M22" s="1148"/>
      <c r="N22" s="1148"/>
      <c r="O22" s="1148"/>
      <c r="P22" s="1148"/>
      <c r="Q22" s="1148"/>
      <c r="R22" s="1148"/>
      <c r="S22" s="1148"/>
      <c r="T22" s="1149">
        <v>0.34</v>
      </c>
      <c r="U22" s="1148"/>
      <c r="V22" s="1150"/>
    </row>
    <row r="23" spans="3:22" ht="15">
      <c r="C23" s="183" t="s">
        <v>573</v>
      </c>
      <c r="D23" s="864" t="s">
        <v>574</v>
      </c>
      <c r="E23" s="869">
        <v>66</v>
      </c>
      <c r="F23" s="888">
        <v>7.0000000000000007E-2</v>
      </c>
      <c r="G23" s="809" t="s">
        <v>571</v>
      </c>
      <c r="H23" s="809" t="s">
        <v>555</v>
      </c>
      <c r="I23" s="809" t="s">
        <v>555</v>
      </c>
      <c r="J23" s="809" t="s">
        <v>555</v>
      </c>
      <c r="K23" s="809" t="s">
        <v>555</v>
      </c>
      <c r="L23" s="809" t="s">
        <v>555</v>
      </c>
      <c r="M23" s="1148"/>
      <c r="N23" s="1148"/>
      <c r="O23" s="1148"/>
      <c r="P23" s="1148"/>
      <c r="Q23" s="1148"/>
      <c r="R23" s="1148"/>
      <c r="S23" s="1148"/>
      <c r="T23" s="1149">
        <v>0</v>
      </c>
      <c r="U23" s="1148"/>
      <c r="V23" s="1150"/>
    </row>
    <row r="24" spans="3:22" ht="15">
      <c r="C24" s="183" t="s">
        <v>564</v>
      </c>
      <c r="D24" s="864" t="s">
        <v>565</v>
      </c>
      <c r="E24" s="1187">
        <v>0</v>
      </c>
      <c r="F24" s="888">
        <v>0</v>
      </c>
      <c r="G24" s="809" t="s">
        <v>571</v>
      </c>
      <c r="H24" s="809" t="s">
        <v>571</v>
      </c>
      <c r="I24" s="809" t="s">
        <v>555</v>
      </c>
      <c r="J24" s="809" t="s">
        <v>555</v>
      </c>
      <c r="K24" s="809" t="s">
        <v>555</v>
      </c>
      <c r="L24" s="809" t="s">
        <v>555</v>
      </c>
      <c r="M24" s="1148"/>
      <c r="N24" s="1148"/>
      <c r="O24" s="1148"/>
      <c r="P24" s="1148"/>
      <c r="Q24" s="1148"/>
      <c r="R24" s="1148"/>
      <c r="S24" s="1148"/>
      <c r="T24" s="1149">
        <v>0</v>
      </c>
      <c r="U24" s="1148"/>
      <c r="V24" s="1150"/>
    </row>
    <row r="25" spans="3:22" ht="15">
      <c r="C25" s="853" t="s">
        <v>591</v>
      </c>
      <c r="D25" s="904" t="s">
        <v>602</v>
      </c>
      <c r="E25" s="903">
        <v>64</v>
      </c>
      <c r="F25" s="905">
        <v>6.7000000000000004E-2</v>
      </c>
      <c r="G25" s="819" t="s">
        <v>571</v>
      </c>
      <c r="H25" s="819" t="s">
        <v>571</v>
      </c>
      <c r="I25" s="1142" t="s">
        <v>555</v>
      </c>
      <c r="J25" s="1142" t="s">
        <v>555</v>
      </c>
      <c r="K25" s="1142" t="s">
        <v>555</v>
      </c>
      <c r="L25" s="1142" t="s">
        <v>555</v>
      </c>
      <c r="M25" s="800"/>
      <c r="N25" s="800"/>
      <c r="O25" s="800"/>
      <c r="P25" s="800"/>
      <c r="Q25" s="800"/>
      <c r="R25" s="800"/>
      <c r="S25" s="800"/>
      <c r="T25" s="907">
        <v>0</v>
      </c>
      <c r="U25" s="800"/>
      <c r="V25" s="880"/>
    </row>
    <row r="26" spans="3:22" ht="28">
      <c r="C26" s="1158" t="s">
        <v>603</v>
      </c>
      <c r="D26" s="872"/>
      <c r="E26" s="1192">
        <v>570</v>
      </c>
      <c r="F26" s="1193">
        <v>0.60699999999999998</v>
      </c>
      <c r="G26" s="1203">
        <v>0.60699999999999998</v>
      </c>
      <c r="H26" s="1151" t="s">
        <v>604</v>
      </c>
      <c r="I26" s="1151" t="s">
        <v>604</v>
      </c>
      <c r="J26" s="1151" t="s">
        <v>604</v>
      </c>
      <c r="K26" s="1151" t="s">
        <v>604</v>
      </c>
      <c r="L26" s="1151" t="s">
        <v>604</v>
      </c>
      <c r="M26" s="802"/>
      <c r="N26" s="802"/>
      <c r="O26" s="802"/>
      <c r="P26" s="802"/>
      <c r="Q26" s="802"/>
      <c r="R26" s="802"/>
      <c r="S26" s="802"/>
      <c r="T26" s="908">
        <v>0.89900000000000002</v>
      </c>
      <c r="U26" s="803"/>
      <c r="V26" s="881"/>
    </row>
    <row r="27" spans="3:22" ht="15">
      <c r="C27" s="798" t="s">
        <v>605</v>
      </c>
      <c r="D27" s="873"/>
      <c r="E27" s="1194">
        <f>+E15+E26</f>
        <v>638</v>
      </c>
      <c r="F27" s="1195">
        <v>0.68</v>
      </c>
      <c r="G27" s="1204">
        <v>0.68</v>
      </c>
      <c r="H27" s="1127">
        <v>0</v>
      </c>
      <c r="I27" s="1127">
        <v>0</v>
      </c>
      <c r="J27" s="1127">
        <v>0</v>
      </c>
      <c r="K27" s="1127">
        <v>0</v>
      </c>
      <c r="L27" s="1127">
        <v>0</v>
      </c>
      <c r="M27" s="804"/>
      <c r="N27" s="804"/>
      <c r="O27" s="804"/>
      <c r="P27" s="804"/>
      <c r="Q27" s="804"/>
      <c r="R27" s="804"/>
      <c r="S27" s="804"/>
      <c r="T27" s="909">
        <v>1</v>
      </c>
      <c r="U27" s="805"/>
      <c r="V27" s="882"/>
    </row>
    <row r="28" spans="3:22" ht="15">
      <c r="C28" s="193" t="s">
        <v>577</v>
      </c>
      <c r="D28" s="205"/>
      <c r="E28" s="184"/>
      <c r="F28" s="1247"/>
      <c r="G28" s="1134"/>
      <c r="H28" s="1245"/>
      <c r="I28" s="1245"/>
      <c r="J28" s="1245"/>
      <c r="K28" s="1245"/>
      <c r="L28" s="1245"/>
      <c r="M28" s="1245"/>
      <c r="N28" s="1245"/>
      <c r="O28" s="1245"/>
      <c r="P28" s="1245"/>
      <c r="Q28" s="1245"/>
      <c r="R28" s="1245"/>
      <c r="S28" s="1245"/>
      <c r="T28" s="1245"/>
      <c r="U28" s="1245"/>
      <c r="V28" s="1245"/>
    </row>
    <row r="29" spans="3:22" ht="15">
      <c r="C29" s="878" t="s">
        <v>606</v>
      </c>
      <c r="D29" s="879"/>
      <c r="E29" s="1196">
        <v>300</v>
      </c>
      <c r="F29" s="1202">
        <f>+E29/E30</f>
        <v>0.31982942430703626</v>
      </c>
      <c r="G29" s="1252"/>
      <c r="H29" s="181"/>
      <c r="I29" s="181"/>
      <c r="J29" s="181"/>
      <c r="K29" s="181"/>
      <c r="L29" s="181"/>
      <c r="M29" s="181"/>
      <c r="N29" s="181"/>
      <c r="O29" s="181"/>
      <c r="P29" s="181"/>
      <c r="Q29" s="181"/>
      <c r="R29" s="181"/>
      <c r="S29" s="181"/>
      <c r="T29" s="181"/>
      <c r="U29" s="181"/>
      <c r="V29" s="181"/>
    </row>
    <row r="30" spans="3:22" ht="15">
      <c r="C30" s="877" t="s">
        <v>579</v>
      </c>
      <c r="D30" s="873"/>
      <c r="E30" s="1253">
        <f>+E27+E29</f>
        <v>938</v>
      </c>
      <c r="F30" s="1254">
        <f>+F27+F29</f>
        <v>0.99982942430703625</v>
      </c>
      <c r="G30" s="1251"/>
      <c r="H30" s="181"/>
      <c r="I30" s="181"/>
      <c r="J30" s="181"/>
      <c r="K30" s="181"/>
      <c r="L30" s="181"/>
      <c r="M30" s="181"/>
      <c r="N30" s="181"/>
      <c r="O30" s="181"/>
      <c r="P30" s="181"/>
      <c r="Q30" s="181"/>
      <c r="R30" s="181"/>
      <c r="S30" s="181"/>
      <c r="T30" s="181"/>
      <c r="U30" s="181"/>
      <c r="V30" s="181"/>
    </row>
    <row r="31" spans="3:22">
      <c r="D31" s="200"/>
    </row>
    <row r="32" spans="3:22" ht="72.650000000000006" customHeight="1">
      <c r="C32" s="1561" t="s">
        <v>519</v>
      </c>
      <c r="D32" s="1648"/>
      <c r="E32" s="1648"/>
      <c r="F32" s="1648"/>
      <c r="G32" s="1648"/>
      <c r="H32" s="1648"/>
      <c r="I32" s="1648"/>
      <c r="J32" s="1648"/>
      <c r="K32" s="1648"/>
    </row>
    <row r="33" spans="3:11" ht="1.5" customHeight="1">
      <c r="C33" s="1432"/>
      <c r="D33" s="1433"/>
      <c r="E33" s="1433"/>
      <c r="F33" s="1433"/>
      <c r="G33" s="1433"/>
      <c r="H33" s="1433"/>
      <c r="I33" s="1433"/>
      <c r="J33" s="1433"/>
      <c r="K33" s="1433"/>
    </row>
    <row r="34" spans="3:11" ht="76" customHeight="1">
      <c r="C34" s="1656" t="s">
        <v>904</v>
      </c>
      <c r="D34" s="1656"/>
      <c r="E34" s="1656"/>
      <c r="F34" s="1656"/>
      <c r="G34" s="1656"/>
      <c r="H34" s="1656"/>
      <c r="I34" s="1656"/>
      <c r="J34" s="1656"/>
      <c r="K34" s="1656"/>
    </row>
    <row r="35" spans="3:11" ht="1.5" customHeight="1">
      <c r="C35" s="1435"/>
      <c r="D35" s="1435"/>
      <c r="E35" s="1435"/>
      <c r="F35" s="1435"/>
      <c r="G35" s="1435"/>
      <c r="H35" s="1435"/>
      <c r="I35" s="1435"/>
      <c r="J35" s="1435"/>
      <c r="K35" s="1435"/>
    </row>
    <row r="36" spans="3:11" ht="86.5" customHeight="1">
      <c r="C36" s="1647" t="s">
        <v>521</v>
      </c>
      <c r="D36" s="1647"/>
      <c r="E36" s="1647"/>
      <c r="F36" s="1647"/>
      <c r="G36" s="1647"/>
      <c r="H36" s="1647"/>
      <c r="I36" s="1647"/>
      <c r="J36" s="1647"/>
      <c r="K36" s="1647"/>
    </row>
    <row r="37" spans="3:11" ht="4" customHeight="1">
      <c r="C37" s="1435"/>
      <c r="D37" s="1435"/>
      <c r="E37" s="1435"/>
      <c r="F37" s="1435"/>
      <c r="G37" s="1435"/>
      <c r="H37" s="1435"/>
      <c r="I37" s="1435"/>
      <c r="J37" s="1435"/>
      <c r="K37" s="1435"/>
    </row>
    <row r="38" spans="3:11" ht="38.5" customHeight="1">
      <c r="C38" s="1647" t="s">
        <v>522</v>
      </c>
      <c r="D38" s="1647"/>
      <c r="E38" s="1647"/>
      <c r="F38" s="1647"/>
      <c r="G38" s="1647"/>
      <c r="H38" s="1647"/>
      <c r="I38" s="1647"/>
      <c r="J38" s="1647"/>
      <c r="K38" s="1647"/>
    </row>
    <row r="39" spans="3:11" ht="1.5" customHeight="1">
      <c r="C39" s="1434"/>
      <c r="D39" s="1434"/>
      <c r="E39" s="1434"/>
      <c r="F39" s="1434"/>
      <c r="G39" s="1434"/>
      <c r="H39" s="1434"/>
      <c r="I39" s="1434"/>
      <c r="J39" s="1434"/>
      <c r="K39" s="1434"/>
    </row>
    <row r="40" spans="3:11" ht="140.15" customHeight="1">
      <c r="C40" s="1655" t="s">
        <v>580</v>
      </c>
      <c r="D40" s="1647"/>
      <c r="E40" s="1647"/>
      <c r="F40" s="1647"/>
      <c r="G40" s="1647"/>
      <c r="H40" s="1647"/>
      <c r="I40" s="1647"/>
      <c r="J40" s="1647"/>
      <c r="K40" s="1647"/>
    </row>
    <row r="41" spans="3:11" ht="2.5" customHeight="1">
      <c r="C41" s="1434"/>
      <c r="D41" s="1434"/>
      <c r="E41" s="1434"/>
      <c r="F41" s="1434"/>
      <c r="G41" s="1434"/>
      <c r="H41" s="1434"/>
      <c r="I41" s="1434"/>
      <c r="J41" s="1434"/>
      <c r="K41" s="1434"/>
    </row>
    <row r="42" spans="3:11" ht="14">
      <c r="C42" s="1562" t="s">
        <v>857</v>
      </c>
      <c r="D42" s="1648"/>
      <c r="E42" s="1648"/>
      <c r="F42" s="1648"/>
      <c r="G42" s="1648"/>
      <c r="H42" s="1648"/>
      <c r="I42" s="1648"/>
      <c r="J42" s="1648"/>
      <c r="K42" s="9"/>
    </row>
    <row r="43" spans="3:11" ht="16.5">
      <c r="C43" s="776" t="s">
        <v>524</v>
      </c>
      <c r="D43" s="795"/>
      <c r="E43" s="348"/>
      <c r="F43" s="348"/>
      <c r="G43" s="348"/>
      <c r="H43" s="348"/>
      <c r="I43" s="348"/>
      <c r="J43" s="348"/>
      <c r="K43" s="9"/>
    </row>
  </sheetData>
  <sheetProtection algorithmName="SHA-512" hashValue="8k0ixQb++0ERxnV11VNhbbrAOnNC97zt74p1zRCG4BAqRO0ClAs/t89fligpOXuqLXGhB/YI44E/QmVnBj3NFw==" saltValue="GN+XNyV1VvORugOgBCDyFw==" spinCount="100000" sheet="1" objects="1" scenarios="1"/>
  <mergeCells count="9">
    <mergeCell ref="M7:R7"/>
    <mergeCell ref="G7:L7"/>
    <mergeCell ref="D7:F7"/>
    <mergeCell ref="C42:J42"/>
    <mergeCell ref="C38:K38"/>
    <mergeCell ref="C40:K40"/>
    <mergeCell ref="C32:K32"/>
    <mergeCell ref="C34:K34"/>
    <mergeCell ref="C36:K36"/>
  </mergeCells>
  <hyperlinks>
    <hyperlink ref="C43" r:id="rId1" xr:uid="{F38728A7-EB07-4CC0-B25C-BEF4C781BF81}"/>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AB3B-3B89-480C-88A5-FF824A21E4E0}">
  <dimension ref="A3:L33"/>
  <sheetViews>
    <sheetView showGridLines="0" zoomScale="110" zoomScaleNormal="110" workbookViewId="0"/>
  </sheetViews>
  <sheetFormatPr defaultColWidth="8.78515625" defaultRowHeight="14"/>
  <cols>
    <col min="1" max="1" width="15.640625" style="717" customWidth="1"/>
    <col min="2" max="2" width="2.7109375" style="200" customWidth="1"/>
    <col min="3" max="3" width="17" style="79" customWidth="1"/>
    <col min="4" max="4" width="4.42578125" style="79" customWidth="1"/>
    <col min="5" max="5" width="31.2109375" style="1417" customWidth="1"/>
    <col min="6" max="6" width="35.28515625" style="79" customWidth="1"/>
    <col min="7" max="7" width="10.5703125" style="1420" customWidth="1"/>
    <col min="8" max="8" width="10.2109375" style="79" customWidth="1"/>
    <col min="9" max="9" width="24.28515625" style="79" customWidth="1"/>
    <col min="10" max="10" width="57.92578125" style="1419" customWidth="1"/>
    <col min="11" max="16384" width="8.78515625" style="200"/>
  </cols>
  <sheetData>
    <row r="3" spans="2:12" ht="33.75" customHeight="1">
      <c r="C3" s="1657" t="s">
        <v>73</v>
      </c>
      <c r="D3" s="1657"/>
      <c r="E3" s="1657"/>
      <c r="F3" s="1402"/>
      <c r="G3" s="1403"/>
      <c r="H3" s="1404"/>
      <c r="I3" s="1404"/>
      <c r="J3" s="1405"/>
    </row>
    <row r="4" spans="2:12" ht="23.15" customHeight="1">
      <c r="B4" s="138"/>
      <c r="C4" s="62"/>
      <c r="D4" s="62"/>
      <c r="E4" s="65"/>
      <c r="F4" s="231"/>
      <c r="G4" s="1406"/>
      <c r="H4" s="231"/>
      <c r="I4" s="231"/>
      <c r="J4" s="1407"/>
      <c r="K4" s="484"/>
    </row>
    <row r="5" spans="2:12" ht="15" customHeight="1">
      <c r="B5" s="138"/>
      <c r="C5" s="1408" t="s">
        <v>607</v>
      </c>
      <c r="D5" s="1409" t="s">
        <v>608</v>
      </c>
      <c r="E5" s="1410" t="s">
        <v>152</v>
      </c>
      <c r="F5" s="1411" t="s">
        <v>609</v>
      </c>
      <c r="G5" s="1412" t="s">
        <v>610</v>
      </c>
      <c r="H5" s="1412" t="s">
        <v>611</v>
      </c>
      <c r="I5" s="1413" t="s">
        <v>612</v>
      </c>
      <c r="J5" s="1414" t="s">
        <v>413</v>
      </c>
      <c r="K5" s="484"/>
    </row>
    <row r="6" spans="2:12" ht="14.25" customHeight="1">
      <c r="C6" s="1665" t="s">
        <v>613</v>
      </c>
      <c r="D6" s="1666"/>
      <c r="E6" s="1666"/>
      <c r="F6" s="1666"/>
      <c r="G6" s="1666"/>
      <c r="H6" s="1666"/>
      <c r="I6" s="1666"/>
      <c r="J6" s="1667"/>
    </row>
    <row r="7" spans="2:12" ht="15" customHeight="1">
      <c r="C7" s="1660" t="s">
        <v>614</v>
      </c>
      <c r="D7" s="1658">
        <v>1</v>
      </c>
      <c r="E7" s="1668" t="s">
        <v>615</v>
      </c>
      <c r="F7" s="951" t="s">
        <v>616</v>
      </c>
      <c r="G7" s="1352" t="s">
        <v>617</v>
      </c>
      <c r="H7" s="1359">
        <v>34138000</v>
      </c>
      <c r="I7" s="1381" t="s">
        <v>618</v>
      </c>
      <c r="J7" s="1437"/>
    </row>
    <row r="8" spans="2:12" ht="28">
      <c r="C8" s="1661"/>
      <c r="D8" s="1659"/>
      <c r="E8" s="1669"/>
      <c r="F8" s="944" t="s">
        <v>619</v>
      </c>
      <c r="G8" s="1353" t="s">
        <v>617</v>
      </c>
      <c r="H8" s="1360">
        <v>386000</v>
      </c>
      <c r="I8" s="1380" t="s">
        <v>618</v>
      </c>
      <c r="J8" s="1438" t="s">
        <v>620</v>
      </c>
    </row>
    <row r="9" spans="2:12" ht="15" customHeight="1">
      <c r="C9" s="1661"/>
      <c r="D9" s="1659"/>
      <c r="E9" s="1669"/>
      <c r="F9" s="944" t="s">
        <v>621</v>
      </c>
      <c r="G9" s="1353" t="s">
        <v>617</v>
      </c>
      <c r="H9" s="1360">
        <v>44937000</v>
      </c>
      <c r="I9" s="1383" t="s">
        <v>618</v>
      </c>
      <c r="J9" s="1438"/>
    </row>
    <row r="10" spans="2:12" ht="15" customHeight="1">
      <c r="C10" s="1661"/>
      <c r="D10" s="1659"/>
      <c r="E10" s="1670"/>
      <c r="F10" s="944" t="s">
        <v>622</v>
      </c>
      <c r="G10" s="1353" t="s">
        <v>617</v>
      </c>
      <c r="H10" s="1360">
        <v>79422000</v>
      </c>
      <c r="I10" s="1380" t="s">
        <v>618</v>
      </c>
      <c r="J10" s="1438"/>
    </row>
    <row r="11" spans="2:12" ht="42">
      <c r="C11" s="1661"/>
      <c r="D11" s="1069">
        <v>3</v>
      </c>
      <c r="E11" s="942" t="s">
        <v>623</v>
      </c>
      <c r="F11" s="945" t="s">
        <v>624</v>
      </c>
      <c r="G11" s="1354" t="s">
        <v>625</v>
      </c>
      <c r="H11" s="1361">
        <v>1497</v>
      </c>
      <c r="I11" s="1380" t="s">
        <v>626</v>
      </c>
      <c r="J11" s="1439" t="s">
        <v>627</v>
      </c>
      <c r="L11" s="485"/>
    </row>
    <row r="12" spans="2:12" ht="28">
      <c r="C12" s="1661"/>
      <c r="D12" s="1070">
        <v>5</v>
      </c>
      <c r="E12" s="941" t="s">
        <v>628</v>
      </c>
      <c r="F12" s="944" t="s">
        <v>629</v>
      </c>
      <c r="G12" s="1353" t="s">
        <v>162</v>
      </c>
      <c r="H12" s="1342">
        <v>97</v>
      </c>
      <c r="I12" s="1382" t="s">
        <v>618</v>
      </c>
      <c r="J12" s="1438" t="s">
        <v>862</v>
      </c>
      <c r="L12" s="485"/>
    </row>
    <row r="13" spans="2:12" ht="28">
      <c r="C13" s="1662"/>
      <c r="D13" s="1070">
        <v>6</v>
      </c>
      <c r="E13" s="941" t="s">
        <v>630</v>
      </c>
      <c r="F13" s="944" t="s">
        <v>631</v>
      </c>
      <c r="G13" s="1353" t="s">
        <v>632</v>
      </c>
      <c r="H13" s="1362">
        <v>2.2799999999999998</v>
      </c>
      <c r="I13" s="1380" t="s">
        <v>618</v>
      </c>
      <c r="J13" s="1438" t="s">
        <v>863</v>
      </c>
      <c r="L13" s="485"/>
    </row>
    <row r="14" spans="2:12" ht="60" customHeight="1">
      <c r="C14" s="952" t="s">
        <v>633</v>
      </c>
      <c r="D14" s="1013">
        <v>7</v>
      </c>
      <c r="E14" s="941" t="s">
        <v>634</v>
      </c>
      <c r="F14" s="944" t="s">
        <v>635</v>
      </c>
      <c r="G14" s="1353" t="s">
        <v>162</v>
      </c>
      <c r="H14" s="1276" t="s">
        <v>244</v>
      </c>
      <c r="I14" s="1210"/>
      <c r="J14" s="1438" t="s">
        <v>636</v>
      </c>
      <c r="L14" s="485"/>
    </row>
    <row r="15" spans="2:12" ht="28">
      <c r="C15" s="953" t="s">
        <v>637</v>
      </c>
      <c r="D15" s="1014">
        <v>8</v>
      </c>
      <c r="E15" s="941" t="s">
        <v>638</v>
      </c>
      <c r="F15" s="944" t="s">
        <v>639</v>
      </c>
      <c r="G15" s="1353" t="s">
        <v>617</v>
      </c>
      <c r="H15" s="1276" t="s">
        <v>244</v>
      </c>
      <c r="I15" s="1210"/>
      <c r="J15" s="1438" t="s">
        <v>640</v>
      </c>
      <c r="L15" s="485"/>
    </row>
    <row r="16" spans="2:12" ht="27.65" customHeight="1">
      <c r="C16" s="953" t="s">
        <v>263</v>
      </c>
      <c r="D16" s="1014">
        <v>9</v>
      </c>
      <c r="E16" s="1387" t="s">
        <v>641</v>
      </c>
      <c r="F16" s="1388" t="s">
        <v>642</v>
      </c>
      <c r="G16" s="1389" t="s">
        <v>617</v>
      </c>
      <c r="H16" s="1390">
        <v>218000</v>
      </c>
      <c r="I16" s="1383" t="s">
        <v>643</v>
      </c>
      <c r="J16" s="1440" t="s">
        <v>644</v>
      </c>
      <c r="L16" s="485"/>
    </row>
    <row r="17" spans="1:10" ht="15" customHeight="1">
      <c r="C17" s="1665" t="s">
        <v>645</v>
      </c>
      <c r="D17" s="1666"/>
      <c r="E17" s="1666"/>
      <c r="F17" s="1666"/>
      <c r="G17" s="1666"/>
      <c r="H17" s="1666"/>
      <c r="I17" s="1666"/>
      <c r="J17" s="1667"/>
    </row>
    <row r="18" spans="1:10" ht="56">
      <c r="C18" s="1663" t="s">
        <v>646</v>
      </c>
      <c r="D18" s="1068">
        <v>10</v>
      </c>
      <c r="E18" s="943" t="s">
        <v>647</v>
      </c>
      <c r="F18" s="950" t="s">
        <v>648</v>
      </c>
      <c r="G18" s="1355" t="s">
        <v>649</v>
      </c>
      <c r="H18" s="1351">
        <v>0</v>
      </c>
      <c r="I18" s="1384"/>
      <c r="J18" s="1441" t="s">
        <v>650</v>
      </c>
    </row>
    <row r="19" spans="1:10" s="202" customFormat="1" ht="70">
      <c r="A19" s="717"/>
      <c r="C19" s="1663"/>
      <c r="D19" s="1069">
        <v>11</v>
      </c>
      <c r="E19" s="946" t="s">
        <v>651</v>
      </c>
      <c r="F19" s="948" t="s">
        <v>652</v>
      </c>
      <c r="G19" s="1356" t="s">
        <v>653</v>
      </c>
      <c r="H19" s="1276" t="s">
        <v>654</v>
      </c>
      <c r="I19" s="1392" t="s">
        <v>655</v>
      </c>
      <c r="J19" s="1442" t="s">
        <v>656</v>
      </c>
    </row>
    <row r="20" spans="1:10" s="202" customFormat="1" ht="42">
      <c r="A20" s="717"/>
      <c r="C20" s="1663"/>
      <c r="D20" s="1070">
        <v>12</v>
      </c>
      <c r="E20" s="947" t="s">
        <v>657</v>
      </c>
      <c r="F20" s="949" t="s">
        <v>658</v>
      </c>
      <c r="G20" s="1391" t="s">
        <v>162</v>
      </c>
      <c r="H20" s="1276" t="s">
        <v>244</v>
      </c>
      <c r="I20" s="1210"/>
      <c r="J20" s="1438" t="s">
        <v>869</v>
      </c>
    </row>
    <row r="21" spans="1:10" s="202" customFormat="1" ht="35.5" customHeight="1">
      <c r="A21" s="717"/>
      <c r="C21" s="1663"/>
      <c r="D21" s="1070">
        <v>13</v>
      </c>
      <c r="E21" s="946" t="s">
        <v>659</v>
      </c>
      <c r="F21" s="948" t="s">
        <v>660</v>
      </c>
      <c r="G21" s="1356" t="s">
        <v>162</v>
      </c>
      <c r="H21" s="1342">
        <v>33</v>
      </c>
      <c r="I21" s="1385" t="s">
        <v>661</v>
      </c>
      <c r="J21" s="1438"/>
    </row>
    <row r="22" spans="1:10" s="202" customFormat="1" ht="42">
      <c r="A22" s="717"/>
      <c r="C22" s="1664"/>
      <c r="D22" s="1071">
        <v>14</v>
      </c>
      <c r="E22" s="954" t="s">
        <v>662</v>
      </c>
      <c r="F22" s="955" t="s">
        <v>663</v>
      </c>
      <c r="G22" s="1357" t="s">
        <v>653</v>
      </c>
      <c r="H22" s="1363" t="s">
        <v>664</v>
      </c>
      <c r="I22" s="1386"/>
      <c r="J22" s="1443" t="s">
        <v>665</v>
      </c>
    </row>
    <row r="23" spans="1:10" s="202" customFormat="1" ht="6.75" customHeight="1">
      <c r="A23" s="717"/>
      <c r="C23" s="198"/>
      <c r="D23" s="198"/>
      <c r="E23" s="483"/>
      <c r="F23" s="483"/>
      <c r="G23" s="1358"/>
      <c r="H23" s="483"/>
      <c r="I23" s="483"/>
      <c r="J23" s="1364"/>
    </row>
    <row r="24" spans="1:10" s="202" customFormat="1">
      <c r="A24" s="717"/>
      <c r="C24" s="832" t="s">
        <v>868</v>
      </c>
      <c r="D24" s="483"/>
      <c r="G24" s="1358"/>
      <c r="H24" s="483"/>
      <c r="I24" s="483"/>
      <c r="J24" s="1365"/>
    </row>
    <row r="25" spans="1:10" s="202" customFormat="1" ht="24.65" customHeight="1">
      <c r="A25" s="717"/>
      <c r="C25" s="198"/>
      <c r="D25" s="198"/>
      <c r="E25" s="997"/>
      <c r="F25" s="483"/>
      <c r="G25" s="1358"/>
      <c r="H25" s="483"/>
      <c r="I25" s="483"/>
      <c r="J25" s="1097"/>
    </row>
    <row r="26" spans="1:10" s="202" customFormat="1">
      <c r="A26" s="717"/>
      <c r="C26" s="198"/>
      <c r="D26" s="198"/>
      <c r="E26" s="1415"/>
      <c r="F26" s="1415"/>
      <c r="G26" s="1416"/>
      <c r="H26" s="1415"/>
      <c r="I26" s="1415"/>
      <c r="J26" s="1097"/>
    </row>
    <row r="27" spans="1:10">
      <c r="F27" s="1417"/>
      <c r="G27" s="1418"/>
      <c r="H27" s="1417"/>
      <c r="I27" s="1417"/>
    </row>
    <row r="28" spans="1:10">
      <c r="F28" s="1417"/>
      <c r="G28" s="1418"/>
      <c r="H28" s="1417"/>
      <c r="I28" s="1417"/>
    </row>
    <row r="29" spans="1:10">
      <c r="F29" s="1417"/>
      <c r="G29" s="1418"/>
      <c r="H29" s="1417"/>
      <c r="I29" s="1417"/>
    </row>
    <row r="30" spans="1:10">
      <c r="F30" s="1417"/>
      <c r="G30" s="1418"/>
      <c r="H30" s="1417"/>
      <c r="I30" s="1417"/>
    </row>
    <row r="31" spans="1:10">
      <c r="F31" s="1417"/>
      <c r="G31" s="1418"/>
      <c r="H31" s="1417"/>
      <c r="I31" s="1417"/>
    </row>
    <row r="32" spans="1:10">
      <c r="F32" s="1417"/>
      <c r="G32" s="1418"/>
      <c r="H32" s="1417"/>
      <c r="I32" s="1417"/>
    </row>
    <row r="33" spans="1:9">
      <c r="A33" s="200"/>
      <c r="E33" s="79"/>
      <c r="F33" s="1417"/>
      <c r="G33" s="1418"/>
      <c r="H33" s="1417"/>
      <c r="I33" s="1417"/>
    </row>
  </sheetData>
  <sheetProtection algorithmName="SHA-512" hashValue="8DdM2aafPqBbm3notE0jklz3/veLkkGjmSqcUNv/PcKPCigbF8HeDaEbwYR1/ULDYqTV/vQpdXsS9bS3FKMQhg==" saltValue="U/XspxrGlX6hft5HcXJbHA==" spinCount="100000" sheet="1" objects="1" scenarios="1"/>
  <mergeCells count="7">
    <mergeCell ref="C3:E3"/>
    <mergeCell ref="D7:D10"/>
    <mergeCell ref="C7:C13"/>
    <mergeCell ref="C18:C22"/>
    <mergeCell ref="C6:J6"/>
    <mergeCell ref="C17:J17"/>
    <mergeCell ref="E7:E10"/>
  </mergeCells>
  <pageMargins left="0.7" right="0.7" top="0.75" bottom="0.75" header="0.3" footer="0.3"/>
  <pageSetup paperSize="9" orientation="portrait" r:id="rId1"/>
  <headerFooter>
    <oddFooter>&amp;L&amp;1#&amp;"Calibri"&amp;10&amp;K000000Classification: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491B-2589-4B5E-808C-ECA7B5212166}">
  <sheetPr>
    <tabColor theme="7"/>
  </sheetPr>
  <dimension ref="A3:G23"/>
  <sheetViews>
    <sheetView zoomScale="110" zoomScaleNormal="110" workbookViewId="0"/>
  </sheetViews>
  <sheetFormatPr defaultColWidth="8.78515625" defaultRowHeight="13.5"/>
  <cols>
    <col min="1" max="1" width="15.640625" style="497" customWidth="1"/>
    <col min="2" max="2" width="2.7109375" style="9" customWidth="1"/>
    <col min="3" max="3" width="44.5" style="9" customWidth="1"/>
    <col min="4" max="4" width="18.7109375" style="9" customWidth="1"/>
    <col min="5" max="16384" width="8.78515625" style="9"/>
  </cols>
  <sheetData>
    <row r="3" spans="3:7" ht="23.5">
      <c r="C3" s="499" t="s">
        <v>97</v>
      </c>
      <c r="D3" s="1034"/>
      <c r="G3" s="207"/>
    </row>
    <row r="4" spans="3:7" ht="16.5">
      <c r="C4" s="493"/>
      <c r="D4" s="1031"/>
      <c r="F4" s="349"/>
      <c r="G4" s="207"/>
    </row>
    <row r="5" spans="3:7" ht="15">
      <c r="C5" s="502" t="s">
        <v>5</v>
      </c>
      <c r="D5" s="1032"/>
    </row>
    <row r="6" spans="3:7" ht="15">
      <c r="C6" s="500" t="s">
        <v>870</v>
      </c>
      <c r="D6" s="1549" t="s">
        <v>5</v>
      </c>
      <c r="F6" s="238"/>
    </row>
    <row r="7" spans="3:7" ht="15">
      <c r="C7" s="501" t="s">
        <v>871</v>
      </c>
      <c r="D7" s="1549"/>
    </row>
    <row r="8" spans="3:7" ht="16.5">
      <c r="C8" s="493"/>
      <c r="D8" s="1031"/>
    </row>
    <row r="9" spans="3:7" ht="15">
      <c r="C9" s="502" t="s">
        <v>6</v>
      </c>
      <c r="D9" s="1032"/>
    </row>
    <row r="10" spans="3:7" ht="16.5" customHeight="1">
      <c r="C10" s="500" t="s">
        <v>7</v>
      </c>
      <c r="D10" s="1549" t="s">
        <v>6</v>
      </c>
      <c r="E10" s="482"/>
    </row>
    <row r="11" spans="3:7" ht="16.5">
      <c r="C11" s="501" t="s">
        <v>8</v>
      </c>
      <c r="D11" s="1549"/>
      <c r="E11" s="493"/>
    </row>
    <row r="12" spans="3:7" ht="15">
      <c r="C12" s="181"/>
      <c r="D12" s="1031"/>
      <c r="F12" s="238"/>
    </row>
    <row r="13" spans="3:7" ht="15">
      <c r="C13" s="502" t="s">
        <v>98</v>
      </c>
      <c r="D13" s="1032"/>
    </row>
    <row r="14" spans="3:7" ht="15">
      <c r="C14" s="1452" t="s">
        <v>877</v>
      </c>
      <c r="D14" s="1549" t="s">
        <v>9</v>
      </c>
    </row>
    <row r="15" spans="3:7" ht="15">
      <c r="C15" s="360" t="s">
        <v>10</v>
      </c>
      <c r="D15" s="1549"/>
    </row>
    <row r="16" spans="3:7" ht="15">
      <c r="C16" s="361" t="s">
        <v>878</v>
      </c>
      <c r="D16" s="1549"/>
    </row>
    <row r="17" spans="3:4" ht="14">
      <c r="D17" s="1031"/>
    </row>
    <row r="18" spans="3:4" ht="15">
      <c r="C18" s="502" t="s">
        <v>11</v>
      </c>
      <c r="D18" s="1032"/>
    </row>
    <row r="19" spans="3:4" ht="15">
      <c r="C19" s="500" t="s">
        <v>12</v>
      </c>
      <c r="D19" s="1549" t="s">
        <v>11</v>
      </c>
    </row>
    <row r="20" spans="3:4" ht="15">
      <c r="C20" s="501" t="s">
        <v>8</v>
      </c>
      <c r="D20" s="1549"/>
    </row>
    <row r="21" spans="3:4" ht="15">
      <c r="C21" s="494"/>
      <c r="D21" s="1033"/>
    </row>
    <row r="22" spans="3:4" ht="15">
      <c r="C22" s="704"/>
      <c r="D22" s="1550"/>
    </row>
    <row r="23" spans="3:4" ht="15">
      <c r="C23" s="704"/>
      <c r="D23" s="1550"/>
    </row>
  </sheetData>
  <sheetProtection algorithmName="SHA-512" hashValue="wIestNTy4IYgaJI3VQszI5mEamh6CJ6QCPFPvUuQC9Mdd1zjCKZunprv8cgX0Z1IrXxFYuB6L638x2fhLV70Vg==" saltValue="qAySGwRridDLD19DQ350hg==" spinCount="100000" sheet="1" objects="1" scenarios="1"/>
  <mergeCells count="5">
    <mergeCell ref="D6:D7"/>
    <mergeCell ref="D10:D11"/>
    <mergeCell ref="D22:D23"/>
    <mergeCell ref="D19:D20"/>
    <mergeCell ref="D14:D16"/>
  </mergeCells>
  <hyperlinks>
    <hyperlink ref="D6:D7" location="'Basis of reporting'!A1" display="Basis of reporting" xr:uid="{D9938B12-E9C6-4865-89D6-FC22C9EFF9C2}"/>
    <hyperlink ref="D10:D11" location="'ESG Governance model'!A1" display="ESG governance model" xr:uid="{83F7F55F-FFA6-48A2-AEFA-ED091CCE0184}"/>
    <hyperlink ref="D14:D16" location="DMA!A1" display="Double materiality assessment (DMA)" xr:uid="{A0E13603-64FD-4A20-BAAB-D23189956181}"/>
    <hyperlink ref="D19:D20" location="'Strategic ESG Targets'!A1" display="Strategic ESG targets" xr:uid="{CB405432-DAFC-4380-9868-52241826FED8}"/>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87EA-3665-43F9-AF2F-4CB4664CB9B7}">
  <sheetPr codeName="Sheet17">
    <tabColor theme="7"/>
  </sheetPr>
  <dimension ref="A1:J34"/>
  <sheetViews>
    <sheetView showGridLines="0" zoomScale="110" zoomScaleNormal="110" workbookViewId="0"/>
  </sheetViews>
  <sheetFormatPr defaultRowHeight="13.5"/>
  <cols>
    <col min="1" max="1" width="15.640625" style="497" customWidth="1"/>
    <col min="2" max="2" width="2.7109375" customWidth="1"/>
    <col min="3" max="3" width="44.5" customWidth="1"/>
    <col min="4" max="4" width="18.7109375" customWidth="1"/>
  </cols>
  <sheetData>
    <row r="1" spans="3:10" ht="16.5">
      <c r="C1" s="10"/>
      <c r="D1" s="31"/>
    </row>
    <row r="3" spans="3:10" ht="23.5">
      <c r="C3" s="171" t="s">
        <v>666</v>
      </c>
      <c r="D3" s="173"/>
      <c r="J3" s="31"/>
    </row>
    <row r="4" spans="3:10" ht="16.5">
      <c r="C4" s="10"/>
      <c r="D4" s="975"/>
    </row>
    <row r="5" spans="3:10" ht="15">
      <c r="C5" s="350" t="s">
        <v>76</v>
      </c>
      <c r="D5" s="978"/>
    </row>
    <row r="6" spans="3:10" ht="15">
      <c r="C6" s="357" t="s">
        <v>77</v>
      </c>
      <c r="D6" s="1618" t="s">
        <v>76</v>
      </c>
    </row>
    <row r="7" spans="3:10" ht="15">
      <c r="C7" s="351" t="s">
        <v>78</v>
      </c>
      <c r="D7" s="1618"/>
      <c r="E7" s="237"/>
    </row>
    <row r="8" spans="3:10" ht="15">
      <c r="C8" s="351" t="s">
        <v>667</v>
      </c>
      <c r="D8" s="1618"/>
    </row>
    <row r="9" spans="3:10" ht="15">
      <c r="C9" s="351" t="s">
        <v>668</v>
      </c>
      <c r="D9" s="1618"/>
    </row>
    <row r="10" spans="3:10" ht="16.5">
      <c r="D10" s="975"/>
    </row>
    <row r="11" spans="3:10" ht="15">
      <c r="C11" s="350" t="s">
        <v>81</v>
      </c>
      <c r="D11" s="976"/>
    </row>
    <row r="12" spans="3:10" ht="15">
      <c r="C12" s="357" t="s">
        <v>82</v>
      </c>
      <c r="D12" s="1618" t="s">
        <v>81</v>
      </c>
    </row>
    <row r="13" spans="3:10" ht="15">
      <c r="C13" s="351" t="s">
        <v>83</v>
      </c>
      <c r="D13" s="1618"/>
    </row>
    <row r="14" spans="3:10" ht="15">
      <c r="C14" s="351" t="s">
        <v>84</v>
      </c>
      <c r="D14" s="1618"/>
    </row>
    <row r="15" spans="3:10" ht="15">
      <c r="C15" s="351" t="s">
        <v>669</v>
      </c>
      <c r="D15" s="1618"/>
    </row>
    <row r="16" spans="3:10" ht="15">
      <c r="C16" s="351" t="s">
        <v>54</v>
      </c>
      <c r="D16" s="1618"/>
    </row>
    <row r="17" spans="3:4" ht="15">
      <c r="C17" s="351" t="s">
        <v>670</v>
      </c>
      <c r="D17" s="1618"/>
    </row>
    <row r="18" spans="3:4" ht="15">
      <c r="C18" s="351" t="s">
        <v>87</v>
      </c>
      <c r="D18" s="1618"/>
    </row>
    <row r="19" spans="3:4" ht="15">
      <c r="C19" s="12"/>
      <c r="D19" s="1043"/>
    </row>
    <row r="20" spans="3:4" ht="15">
      <c r="C20" s="350" t="s">
        <v>88</v>
      </c>
      <c r="D20" s="1044"/>
    </row>
    <row r="21" spans="3:4" ht="15">
      <c r="C21" s="360" t="s">
        <v>89</v>
      </c>
      <c r="D21" s="1545" t="s">
        <v>88</v>
      </c>
    </row>
    <row r="22" spans="3:4" ht="15">
      <c r="C22" s="361" t="s">
        <v>90</v>
      </c>
      <c r="D22" s="1545"/>
    </row>
    <row r="23" spans="3:4" ht="15">
      <c r="C23" s="361" t="s">
        <v>91</v>
      </c>
      <c r="D23" s="1545"/>
    </row>
    <row r="24" spans="3:4" ht="15">
      <c r="C24" s="361" t="s">
        <v>671</v>
      </c>
      <c r="D24" s="1545"/>
    </row>
    <row r="25" spans="3:4" ht="15">
      <c r="C25" s="361" t="s">
        <v>93</v>
      </c>
      <c r="D25" s="1545"/>
    </row>
    <row r="26" spans="3:4" ht="15">
      <c r="C26" s="361" t="s">
        <v>94</v>
      </c>
      <c r="D26" s="1545"/>
    </row>
    <row r="27" spans="3:4">
      <c r="D27" s="147"/>
    </row>
    <row r="28" spans="3:4">
      <c r="D28" s="147"/>
    </row>
    <row r="29" spans="3:4">
      <c r="D29" s="147"/>
    </row>
    <row r="30" spans="3:4">
      <c r="D30" s="147"/>
    </row>
    <row r="31" spans="3:4">
      <c r="D31" s="147"/>
    </row>
    <row r="32" spans="3:4">
      <c r="D32" s="147"/>
    </row>
    <row r="33" spans="4:4">
      <c r="D33" s="147"/>
    </row>
    <row r="34" spans="4:4">
      <c r="D34" s="147"/>
    </row>
  </sheetData>
  <sheetProtection algorithmName="SHA-512" hashValue="ZxB+aW/riL5mTEm0XeeR8yfK1HsooN+Z4FfKC+dlFMDCBZNd7/5/3irZsZuviEwA9Ib/6KaTQrJFH3gNK1AgFA==" saltValue="yhNQxS2DUZ+nwEAnOtRGag==" spinCount="100000" sheet="1" objects="1" scenarios="1"/>
  <mergeCells count="3">
    <mergeCell ref="D12:D18"/>
    <mergeCell ref="D6:D9"/>
    <mergeCell ref="D21:D26"/>
  </mergeCells>
  <hyperlinks>
    <hyperlink ref="D12" location="SASB!A1" display="Spreadsheet tab" xr:uid="{E71E4AA6-3737-40C6-AE2B-84B8E2FE8BF4}"/>
    <hyperlink ref="D21" location="Ratings!A1" display="Spreadsheet tab" xr:uid="{175E6F4C-7DA8-4867-B35C-9C2C20FF8EC3}"/>
    <hyperlink ref="D6" location="TCFD!A1" display="Spreadsheet tab" xr:uid="{0BE30DCF-4E87-4A04-997F-BFCE01F5B7CC}"/>
    <hyperlink ref="D21:D26" location="Ratings!A1" display="ESG ratings" xr:uid="{B1FA0DCE-54E4-4C6F-A23B-BBACBF2CA574}"/>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56417-C644-446F-BF99-E488896CD6FE}">
  <dimension ref="A3:K57"/>
  <sheetViews>
    <sheetView showGridLines="0" zoomScale="110" zoomScaleNormal="110" workbookViewId="0"/>
  </sheetViews>
  <sheetFormatPr defaultRowHeight="13.5"/>
  <cols>
    <col min="1" max="1" width="15.640625" style="497" customWidth="1"/>
    <col min="2" max="2" width="2.7109375" customWidth="1"/>
    <col min="3" max="3" width="28.92578125" customWidth="1"/>
    <col min="4" max="4" width="21.7109375" customWidth="1"/>
    <col min="5" max="5" width="1.28515625" customWidth="1"/>
    <col min="6" max="6" width="14.5703125" customWidth="1"/>
    <col min="7" max="7" width="74.92578125" customWidth="1"/>
    <col min="8" max="8" width="1.2109375" customWidth="1"/>
    <col min="9" max="9" width="21.5703125" customWidth="1"/>
    <col min="10" max="10" width="5.5" customWidth="1"/>
  </cols>
  <sheetData>
    <row r="3" spans="1:10" ht="23.5">
      <c r="C3" s="172" t="s">
        <v>672</v>
      </c>
      <c r="D3" s="15"/>
      <c r="E3" s="15"/>
      <c r="F3" s="15"/>
      <c r="G3" s="15"/>
      <c r="H3" s="15"/>
      <c r="I3" s="15"/>
      <c r="J3" s="13"/>
    </row>
    <row r="4" spans="1:10" ht="42" customHeight="1">
      <c r="C4" s="1592" t="s">
        <v>673</v>
      </c>
      <c r="D4" s="1593"/>
      <c r="E4" s="1593"/>
      <c r="F4" s="1593"/>
      <c r="G4" s="1593"/>
      <c r="H4" s="1593"/>
      <c r="I4" s="1593"/>
      <c r="J4" s="29"/>
    </row>
    <row r="5" spans="1:10" ht="14">
      <c r="C5" s="1594" t="s">
        <v>857</v>
      </c>
      <c r="D5" s="1593"/>
      <c r="E5" s="1593"/>
      <c r="F5" s="1593"/>
      <c r="G5" s="1593"/>
      <c r="H5" s="1593"/>
      <c r="I5" s="1593"/>
    </row>
    <row r="6" spans="1:10" ht="16.5">
      <c r="C6" s="486" t="s">
        <v>412</v>
      </c>
      <c r="D6" s="82"/>
      <c r="E6" s="82"/>
      <c r="F6" s="82"/>
      <c r="G6" s="82"/>
      <c r="H6" s="82"/>
      <c r="I6" s="10"/>
    </row>
    <row r="7" spans="1:10" ht="16.5">
      <c r="C7" s="659" t="s">
        <v>409</v>
      </c>
      <c r="D7" s="82"/>
      <c r="E7" s="82"/>
      <c r="F7" s="82"/>
      <c r="G7" s="82"/>
      <c r="H7" s="82"/>
      <c r="I7" s="10"/>
    </row>
    <row r="8" spans="1:10" ht="14.5">
      <c r="C8" s="80" t="s">
        <v>146</v>
      </c>
      <c r="D8" s="310"/>
      <c r="E8" s="310"/>
      <c r="F8" s="310"/>
      <c r="G8" s="310"/>
      <c r="H8" s="310"/>
    </row>
    <row r="9" spans="1:10">
      <c r="J9" s="16"/>
    </row>
    <row r="10" spans="1:10" ht="16.5">
      <c r="C10" s="661" t="s">
        <v>674</v>
      </c>
      <c r="D10" s="713"/>
      <c r="E10" s="24"/>
      <c r="F10" s="24"/>
      <c r="G10" s="24"/>
      <c r="H10" s="24"/>
      <c r="I10" s="10"/>
    </row>
    <row r="11" spans="1:10" ht="14">
      <c r="C11" s="32" t="s">
        <v>675</v>
      </c>
      <c r="D11" s="32" t="s">
        <v>676</v>
      </c>
      <c r="E11" s="1574" t="s">
        <v>677</v>
      </c>
      <c r="F11" s="1574"/>
      <c r="G11" s="1574"/>
      <c r="H11" s="32"/>
      <c r="I11" s="137" t="s">
        <v>678</v>
      </c>
    </row>
    <row r="12" spans="1:10" ht="7.5" customHeight="1">
      <c r="C12" s="710"/>
      <c r="D12" s="709"/>
      <c r="E12" s="708"/>
      <c r="F12" s="706"/>
      <c r="G12" s="706"/>
      <c r="H12" s="706"/>
      <c r="I12" s="707"/>
    </row>
    <row r="13" spans="1:10" ht="64.5" customHeight="1">
      <c r="C13" s="710"/>
      <c r="D13" s="708"/>
      <c r="E13" s="708"/>
      <c r="F13" s="1698" t="s">
        <v>679</v>
      </c>
      <c r="G13" s="1699"/>
      <c r="H13" s="706"/>
      <c r="I13" s="707"/>
    </row>
    <row r="14" spans="1:10" s="41" customFormat="1" ht="342.75" customHeight="1">
      <c r="A14" s="496"/>
      <c r="C14" s="1692" t="s">
        <v>680</v>
      </c>
      <c r="D14" s="1669" t="s">
        <v>681</v>
      </c>
      <c r="E14" s="726"/>
      <c r="F14" s="1694" t="s">
        <v>682</v>
      </c>
      <c r="G14" s="1695"/>
      <c r="H14" s="670"/>
      <c r="I14" s="1696" t="s">
        <v>683</v>
      </c>
    </row>
    <row r="15" spans="1:10" s="41" customFormat="1" ht="334.5" customHeight="1">
      <c r="A15" s="496"/>
      <c r="C15" s="1693"/>
      <c r="D15" s="1690"/>
      <c r="E15" s="727"/>
      <c r="F15" s="705"/>
      <c r="G15" s="705"/>
      <c r="H15" s="671"/>
      <c r="I15" s="1697"/>
    </row>
    <row r="16" spans="1:10" ht="16.5">
      <c r="C16" s="661" t="s">
        <v>684</v>
      </c>
      <c r="D16" s="37"/>
      <c r="E16" s="37"/>
      <c r="F16" s="37"/>
      <c r="G16" s="37"/>
      <c r="H16" s="37"/>
      <c r="I16" s="102"/>
    </row>
    <row r="17" spans="3:9" ht="14.25" customHeight="1">
      <c r="C17" s="1012" t="s">
        <v>685</v>
      </c>
      <c r="D17" s="1012" t="s">
        <v>676</v>
      </c>
      <c r="E17" s="1686" t="s">
        <v>677</v>
      </c>
      <c r="F17" s="1686"/>
      <c r="G17" s="1686"/>
      <c r="H17" s="1012"/>
      <c r="I17" s="1060" t="s">
        <v>612</v>
      </c>
    </row>
    <row r="18" spans="3:9" ht="149.25" customHeight="1">
      <c r="C18" s="1671" t="s">
        <v>686</v>
      </c>
      <c r="D18" s="1669" t="s">
        <v>687</v>
      </c>
      <c r="E18" s="1061"/>
      <c r="F18" s="1687" t="s">
        <v>688</v>
      </c>
      <c r="G18" s="1688"/>
      <c r="H18" s="660"/>
      <c r="I18" s="1673" t="s">
        <v>689</v>
      </c>
    </row>
    <row r="19" spans="3:9" ht="54" customHeight="1">
      <c r="C19" s="1671"/>
      <c r="D19" s="1669"/>
      <c r="E19" s="666"/>
      <c r="F19" s="1689" t="s">
        <v>690</v>
      </c>
      <c r="G19" s="1689"/>
      <c r="I19" s="1674"/>
    </row>
    <row r="20" spans="3:9" ht="9" customHeight="1">
      <c r="C20" s="1671"/>
      <c r="D20" s="1669"/>
      <c r="E20" s="666"/>
      <c r="F20" s="1067"/>
      <c r="G20" s="1067"/>
      <c r="I20" s="1674"/>
    </row>
    <row r="21" spans="3:9" ht="24" customHeight="1">
      <c r="C21" s="1671"/>
      <c r="D21" s="1669"/>
      <c r="E21" s="666"/>
      <c r="F21" s="1691" t="s">
        <v>691</v>
      </c>
      <c r="G21" s="1205" t="s">
        <v>692</v>
      </c>
      <c r="I21" s="1674"/>
    </row>
    <row r="22" spans="3:9" ht="21" customHeight="1">
      <c r="C22" s="1671"/>
      <c r="D22" s="1669"/>
      <c r="E22" s="666"/>
      <c r="F22" s="1691"/>
      <c r="G22" s="1206" t="s">
        <v>693</v>
      </c>
      <c r="I22" s="1674"/>
    </row>
    <row r="23" spans="3:9" ht="26.25" customHeight="1">
      <c r="C23" s="1671"/>
      <c r="D23" s="1669"/>
      <c r="E23" s="666"/>
      <c r="F23" s="1691"/>
      <c r="G23" s="1208" t="s">
        <v>694</v>
      </c>
      <c r="I23" s="1674"/>
    </row>
    <row r="24" spans="3:9" ht="18.75" customHeight="1">
      <c r="C24" s="1671"/>
      <c r="D24" s="1669"/>
      <c r="E24" s="666"/>
      <c r="F24" s="1691"/>
      <c r="G24" s="1207" t="s">
        <v>695</v>
      </c>
      <c r="I24" s="1674"/>
    </row>
    <row r="25" spans="3:9" ht="19.5" customHeight="1">
      <c r="C25" s="1671"/>
      <c r="D25" s="1669"/>
      <c r="E25" s="666"/>
      <c r="F25" s="1394" t="s">
        <v>696</v>
      </c>
      <c r="G25" s="1098" t="s">
        <v>697</v>
      </c>
      <c r="I25" s="1674"/>
    </row>
    <row r="26" spans="3:9" ht="32.25" customHeight="1">
      <c r="C26" s="1671"/>
      <c r="D26" s="1669"/>
      <c r="E26" s="666"/>
      <c r="F26" s="1394" t="s">
        <v>698</v>
      </c>
      <c r="G26" s="1098" t="s">
        <v>699</v>
      </c>
      <c r="I26" s="1674"/>
    </row>
    <row r="27" spans="3:9" ht="6.75" customHeight="1">
      <c r="C27" s="1671"/>
      <c r="D27" s="1669"/>
      <c r="E27" s="666"/>
      <c r="F27" s="1097"/>
      <c r="G27" s="483"/>
      <c r="I27" s="1674"/>
    </row>
    <row r="28" spans="3:9" ht="101.25" customHeight="1">
      <c r="C28" s="1671"/>
      <c r="D28" s="1669"/>
      <c r="E28" s="666"/>
      <c r="F28" s="1689" t="s">
        <v>700</v>
      </c>
      <c r="G28" s="1689"/>
      <c r="I28" s="1674"/>
    </row>
    <row r="29" spans="3:9" ht="7.5" customHeight="1">
      <c r="C29" s="1671"/>
      <c r="D29" s="1669"/>
      <c r="E29" s="666"/>
      <c r="F29" s="270"/>
      <c r="G29" s="679"/>
      <c r="H29" s="270"/>
      <c r="I29" s="1674"/>
    </row>
    <row r="30" spans="3:9" ht="29.15" customHeight="1">
      <c r="C30" s="1671"/>
      <c r="D30" s="1669"/>
      <c r="E30" s="666"/>
      <c r="F30" s="680" t="s">
        <v>701</v>
      </c>
      <c r="G30" s="711" t="s">
        <v>702</v>
      </c>
      <c r="H30" s="270"/>
      <c r="I30" s="1674"/>
    </row>
    <row r="31" spans="3:9" ht="14">
      <c r="C31" s="1671"/>
      <c r="D31" s="1669"/>
      <c r="E31" s="666"/>
      <c r="F31" s="682" t="s">
        <v>703</v>
      </c>
      <c r="G31" s="683" t="s">
        <v>704</v>
      </c>
      <c r="H31" s="270"/>
      <c r="I31" s="1674"/>
    </row>
    <row r="32" spans="3:9" ht="249" customHeight="1">
      <c r="C32" s="1671"/>
      <c r="D32" s="1669"/>
      <c r="E32" s="666"/>
      <c r="F32" s="682" t="s">
        <v>705</v>
      </c>
      <c r="G32" s="1209" t="s">
        <v>859</v>
      </c>
      <c r="H32" s="270"/>
      <c r="I32" s="1674"/>
    </row>
    <row r="33" spans="3:11" ht="14">
      <c r="C33" s="1671"/>
      <c r="D33" s="1669"/>
      <c r="E33" s="666"/>
      <c r="F33" s="682" t="s">
        <v>706</v>
      </c>
      <c r="G33" s="683" t="s">
        <v>707</v>
      </c>
      <c r="H33" s="270"/>
      <c r="I33" s="1674"/>
    </row>
    <row r="34" spans="3:11" ht="88.5" customHeight="1">
      <c r="C34" s="1671"/>
      <c r="D34" s="1669"/>
      <c r="E34" s="666"/>
      <c r="F34" s="684" t="s">
        <v>708</v>
      </c>
      <c r="G34" s="725" t="s">
        <v>866</v>
      </c>
      <c r="H34" s="270"/>
      <c r="I34" s="1674"/>
    </row>
    <row r="35" spans="3:11" ht="98">
      <c r="C35" s="1671"/>
      <c r="D35" s="1669"/>
      <c r="E35" s="666"/>
      <c r="F35" s="685" t="s">
        <v>709</v>
      </c>
      <c r="G35" s="678" t="s">
        <v>710</v>
      </c>
      <c r="H35" s="270"/>
      <c r="I35" s="1674"/>
    </row>
    <row r="36" spans="3:11" ht="16.5" customHeight="1">
      <c r="C36" s="1671"/>
      <c r="D36" s="1669"/>
      <c r="E36" s="666"/>
      <c r="F36" s="270"/>
      <c r="G36" s="270"/>
      <c r="H36" s="270"/>
      <c r="I36" s="1674"/>
    </row>
    <row r="37" spans="3:11" ht="14">
      <c r="C37" s="1671"/>
      <c r="D37" s="1669"/>
      <c r="E37" s="666"/>
      <c r="F37" s="680" t="s">
        <v>701</v>
      </c>
      <c r="G37" s="681" t="s">
        <v>711</v>
      </c>
      <c r="H37" s="270"/>
      <c r="I37" s="1674"/>
    </row>
    <row r="38" spans="3:11" ht="14">
      <c r="C38" s="1671"/>
      <c r="D38" s="1669"/>
      <c r="E38" s="666"/>
      <c r="F38" s="682" t="s">
        <v>703</v>
      </c>
      <c r="G38" s="683" t="s">
        <v>712</v>
      </c>
      <c r="H38" s="270"/>
      <c r="I38" s="1674"/>
    </row>
    <row r="39" spans="3:11" ht="138.65" customHeight="1">
      <c r="C39" s="1671"/>
      <c r="D39" s="1669"/>
      <c r="E39" s="666"/>
      <c r="F39" s="682" t="s">
        <v>705</v>
      </c>
      <c r="G39" s="725" t="s">
        <v>713</v>
      </c>
      <c r="H39" s="270"/>
      <c r="I39" s="1674"/>
      <c r="K39" s="712"/>
    </row>
    <row r="40" spans="3:11" ht="14">
      <c r="C40" s="1671"/>
      <c r="D40" s="1669"/>
      <c r="E40" s="666"/>
      <c r="F40" s="682" t="s">
        <v>706</v>
      </c>
      <c r="G40" s="683" t="s">
        <v>714</v>
      </c>
      <c r="H40" s="270"/>
      <c r="I40" s="1674"/>
    </row>
    <row r="41" spans="3:11" ht="315" customHeight="1">
      <c r="C41" s="1671"/>
      <c r="D41" s="1669"/>
      <c r="E41" s="666"/>
      <c r="F41" s="684" t="s">
        <v>708</v>
      </c>
      <c r="G41" s="1401" t="s">
        <v>861</v>
      </c>
      <c r="H41" s="270"/>
      <c r="I41" s="1674"/>
    </row>
    <row r="42" spans="3:11" ht="56">
      <c r="C42" s="1671"/>
      <c r="D42" s="1669"/>
      <c r="E42" s="666"/>
      <c r="F42" s="685" t="s">
        <v>709</v>
      </c>
      <c r="G42" s="1015" t="s">
        <v>715</v>
      </c>
      <c r="H42" s="270"/>
      <c r="I42" s="1674"/>
    </row>
    <row r="43" spans="3:11" ht="17.25" customHeight="1">
      <c r="C43" s="1672"/>
      <c r="D43" s="1690"/>
      <c r="E43" s="669"/>
      <c r="F43" s="679"/>
      <c r="G43" s="679"/>
      <c r="H43" s="481"/>
      <c r="I43" s="1675"/>
    </row>
    <row r="44" spans="3:11" ht="14.25" customHeight="1">
      <c r="D44" s="31"/>
      <c r="E44" s="31"/>
      <c r="F44" s="31"/>
      <c r="G44" s="31"/>
      <c r="H44" s="31"/>
      <c r="I44" s="31"/>
    </row>
    <row r="45" spans="3:11" ht="16.5" customHeight="1">
      <c r="C45" s="661" t="s">
        <v>716</v>
      </c>
      <c r="D45" s="37"/>
      <c r="E45" s="37"/>
      <c r="F45" s="37"/>
      <c r="G45" s="37"/>
      <c r="H45" s="37"/>
      <c r="I45" s="102"/>
    </row>
    <row r="46" spans="3:11" ht="14">
      <c r="C46" s="32" t="s">
        <v>685</v>
      </c>
      <c r="D46" s="32" t="s">
        <v>676</v>
      </c>
      <c r="E46" s="1574" t="s">
        <v>677</v>
      </c>
      <c r="F46" s="1574"/>
      <c r="G46" s="1574"/>
      <c r="H46" s="32"/>
      <c r="I46" s="137" t="s">
        <v>612</v>
      </c>
    </row>
    <row r="47" spans="3:11" ht="100.5" customHeight="1">
      <c r="C47" s="1676" t="s">
        <v>717</v>
      </c>
      <c r="D47" s="662" t="s">
        <v>718</v>
      </c>
      <c r="E47" s="672"/>
      <c r="F47" s="1679" t="s">
        <v>719</v>
      </c>
      <c r="G47" s="1679"/>
      <c r="H47" s="673"/>
      <c r="I47" s="663" t="s">
        <v>720</v>
      </c>
    </row>
    <row r="48" spans="3:11" ht="6" customHeight="1">
      <c r="C48" s="1677"/>
      <c r="D48" s="664"/>
      <c r="E48" s="664"/>
      <c r="F48" s="728"/>
      <c r="G48" s="728"/>
      <c r="H48" s="675"/>
      <c r="I48" s="665"/>
    </row>
    <row r="49" spans="3:9" ht="276.75" customHeight="1">
      <c r="C49" s="1677"/>
      <c r="D49" s="1680" t="s">
        <v>721</v>
      </c>
      <c r="E49" s="726"/>
      <c r="F49" s="1681" t="s">
        <v>722</v>
      </c>
      <c r="G49" s="1681"/>
      <c r="I49" s="1674" t="s">
        <v>720</v>
      </c>
    </row>
    <row r="50" spans="3:9" ht="118.5" customHeight="1">
      <c r="C50" s="1677"/>
      <c r="D50" s="1680"/>
      <c r="E50" s="672"/>
      <c r="F50" s="1683" t="s">
        <v>723</v>
      </c>
      <c r="G50" s="1683"/>
      <c r="H50" s="673"/>
      <c r="I50" s="1682"/>
    </row>
    <row r="51" spans="3:9" ht="88.5" customHeight="1">
      <c r="C51" s="1678"/>
      <c r="D51" s="668" t="s">
        <v>724</v>
      </c>
      <c r="E51" s="676"/>
      <c r="F51" s="1684" t="s">
        <v>725</v>
      </c>
      <c r="G51" s="1684"/>
      <c r="H51" s="677"/>
      <c r="I51" s="678" t="s">
        <v>720</v>
      </c>
    </row>
    <row r="52" spans="3:9">
      <c r="D52" s="31"/>
      <c r="E52" s="31"/>
      <c r="F52" s="31"/>
      <c r="G52" s="31"/>
      <c r="H52" s="31"/>
      <c r="I52" s="31"/>
    </row>
    <row r="53" spans="3:9" ht="16.5">
      <c r="C53" s="661" t="s">
        <v>726</v>
      </c>
      <c r="D53" s="37"/>
      <c r="E53" s="37"/>
      <c r="F53" s="37"/>
      <c r="G53" s="37"/>
      <c r="H53" s="37"/>
      <c r="I53" s="102"/>
    </row>
    <row r="54" spans="3:9" ht="14">
      <c r="C54" s="32" t="s">
        <v>685</v>
      </c>
      <c r="D54" s="32" t="s">
        <v>676</v>
      </c>
      <c r="E54" s="1574" t="s">
        <v>677</v>
      </c>
      <c r="F54" s="1574"/>
      <c r="G54" s="1574"/>
      <c r="H54" s="32"/>
      <c r="I54" s="137" t="s">
        <v>612</v>
      </c>
    </row>
    <row r="55" spans="3:9" ht="167.25" customHeight="1">
      <c r="C55" s="1676" t="s">
        <v>727</v>
      </c>
      <c r="D55" s="662" t="s">
        <v>728</v>
      </c>
      <c r="E55" s="672"/>
      <c r="F55" s="1683" t="s">
        <v>729</v>
      </c>
      <c r="G55" s="1683"/>
      <c r="H55" s="673"/>
      <c r="I55" s="1673" t="s">
        <v>730</v>
      </c>
    </row>
    <row r="56" spans="3:9" ht="55.5" customHeight="1">
      <c r="C56" s="1677"/>
      <c r="D56" s="674" t="s">
        <v>731</v>
      </c>
      <c r="E56" s="728"/>
      <c r="F56" s="1685" t="s">
        <v>732</v>
      </c>
      <c r="G56" s="1685"/>
      <c r="I56" s="1674"/>
    </row>
    <row r="57" spans="3:9" ht="56">
      <c r="C57" s="1678"/>
      <c r="D57" s="667" t="s">
        <v>733</v>
      </c>
      <c r="E57" s="667"/>
      <c r="F57" s="1684" t="s">
        <v>734</v>
      </c>
      <c r="G57" s="1684"/>
      <c r="H57" s="686"/>
      <c r="I57" s="1675"/>
    </row>
  </sheetData>
  <sheetProtection algorithmName="SHA-512" hashValue="9rHTLLSnpX2knlTK+56XnRjIVfcIwYlN/fZivGiaaUBXlY6yQVKTjo3cKnEpivKXlKuCpfIIdVjuA4TAaIt0cg==" saltValue="BpY0Wen3P4UvPzNtQqms/A==" spinCount="100000" sheet="1" objects="1" scenarios="1"/>
  <mergeCells count="30">
    <mergeCell ref="C4:I4"/>
    <mergeCell ref="C5:I5"/>
    <mergeCell ref="E11:G11"/>
    <mergeCell ref="C14:C15"/>
    <mergeCell ref="D14:D15"/>
    <mergeCell ref="F14:G14"/>
    <mergeCell ref="I14:I15"/>
    <mergeCell ref="F13:G13"/>
    <mergeCell ref="E17:G17"/>
    <mergeCell ref="F18:G18"/>
    <mergeCell ref="F19:G19"/>
    <mergeCell ref="E46:G46"/>
    <mergeCell ref="D18:D43"/>
    <mergeCell ref="F21:F24"/>
    <mergeCell ref="F28:G28"/>
    <mergeCell ref="E54:G54"/>
    <mergeCell ref="C55:C57"/>
    <mergeCell ref="F55:G55"/>
    <mergeCell ref="I55:I57"/>
    <mergeCell ref="F56:G56"/>
    <mergeCell ref="F57:G57"/>
    <mergeCell ref="C18:C43"/>
    <mergeCell ref="I18:I43"/>
    <mergeCell ref="C47:C51"/>
    <mergeCell ref="F47:G47"/>
    <mergeCell ref="D49:D50"/>
    <mergeCell ref="F49:G49"/>
    <mergeCell ref="I49:I50"/>
    <mergeCell ref="F50:G50"/>
    <mergeCell ref="F51:G51"/>
  </mergeCells>
  <hyperlinks>
    <hyperlink ref="C6" r:id="rId1" xr:uid="{968B3750-B201-44A2-9C8E-8E5C6A150435}"/>
    <hyperlink ref="C8" r:id="rId2" display="CDP.net" xr:uid="{53230A10-F1FC-43DE-99F4-B006BE905C14}"/>
    <hyperlink ref="F56" location="'Climate change'!A1" display="Please find disclosures on scope 1, scope 3 and scope 3 in the climate chage section" xr:uid="{D55E3D9C-50B7-4DF9-AF3D-8ADE49EC1FF7}"/>
    <hyperlink ref="C7" r:id="rId3" xr:uid="{AF7A4F17-E87D-487A-A706-073CC925A767}"/>
  </hyperlinks>
  <pageMargins left="0.7" right="0.7" top="0.75" bottom="0.75" header="0.3" footer="0.3"/>
  <pageSetup paperSize="9" orientation="portrait" r:id="rId4"/>
  <headerFooter>
    <oddFooter>&amp;L&amp;1#&amp;"Calibri"&amp;10&amp;K000000Classification: Internal</oddFooter>
  </headerFooter>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CA9F-F7A2-44DE-A4CB-828208B1F5ED}">
  <sheetPr codeName="Sheet31"/>
  <dimension ref="A3:M74"/>
  <sheetViews>
    <sheetView showGridLines="0" zoomScale="110" zoomScaleNormal="110" workbookViewId="0"/>
  </sheetViews>
  <sheetFormatPr defaultRowHeight="13.5"/>
  <cols>
    <col min="1" max="1" width="15.640625" style="497" customWidth="1"/>
    <col min="2" max="2" width="3.78515625" customWidth="1"/>
    <col min="3" max="3" width="45.7109375" customWidth="1"/>
    <col min="4" max="5" width="15.7109375" customWidth="1"/>
    <col min="6" max="6" width="10.7109375" customWidth="1"/>
    <col min="7" max="8" width="9.7109375" customWidth="1"/>
    <col min="9" max="10" width="10.7109375" customWidth="1"/>
    <col min="11" max="11" width="5.5" customWidth="1"/>
    <col min="12" max="12" width="80.7109375" customWidth="1"/>
  </cols>
  <sheetData>
    <row r="3" spans="3:12" ht="23.5">
      <c r="C3" s="172" t="s">
        <v>81</v>
      </c>
      <c r="D3" s="15"/>
      <c r="E3" s="15"/>
      <c r="F3" s="15"/>
      <c r="G3" s="15"/>
      <c r="H3" s="15"/>
      <c r="I3" s="15"/>
      <c r="J3" s="15"/>
      <c r="L3" s="13"/>
    </row>
    <row r="4" spans="3:12" ht="5.15" customHeight="1"/>
    <row r="5" spans="3:12" ht="13.5" customHeight="1">
      <c r="C5" s="1005" t="s">
        <v>735</v>
      </c>
    </row>
    <row r="6" spans="3:12" ht="30" customHeight="1">
      <c r="C6" s="1592" t="s">
        <v>736</v>
      </c>
      <c r="D6" s="1592"/>
      <c r="E6" s="1592"/>
      <c r="F6" s="1592"/>
      <c r="G6" s="1592"/>
      <c r="H6" s="1592"/>
      <c r="I6" s="1592"/>
      <c r="J6" s="1592"/>
      <c r="L6" s="293"/>
    </row>
    <row r="7" spans="3:12" ht="5.15" customHeight="1">
      <c r="C7" s="10"/>
      <c r="D7" s="10"/>
      <c r="E7" s="10"/>
      <c r="F7" s="10"/>
      <c r="G7" s="10"/>
      <c r="H7" s="10"/>
      <c r="I7" s="10"/>
      <c r="J7" s="10"/>
    </row>
    <row r="8" spans="3:12" ht="14">
      <c r="C8" s="1562" t="s">
        <v>857</v>
      </c>
      <c r="D8" s="1562"/>
      <c r="E8" s="1562"/>
      <c r="F8" s="1562"/>
      <c r="G8" s="1562"/>
      <c r="H8" s="1562"/>
      <c r="I8" s="1562"/>
      <c r="J8" s="1562"/>
    </row>
    <row r="9" spans="3:12" ht="16.5">
      <c r="C9" s="794" t="s">
        <v>412</v>
      </c>
      <c r="D9" s="795"/>
      <c r="E9" s="348"/>
      <c r="F9" s="348"/>
      <c r="G9" s="482"/>
      <c r="H9" s="482"/>
      <c r="I9" s="348"/>
      <c r="J9" s="348"/>
    </row>
    <row r="10" spans="3:12" ht="14">
      <c r="C10" s="659" t="s">
        <v>737</v>
      </c>
      <c r="L10" s="16"/>
    </row>
    <row r="11" spans="3:12" ht="14">
      <c r="C11" s="659"/>
      <c r="L11" s="16"/>
    </row>
    <row r="12" spans="3:12" ht="16.5">
      <c r="C12" s="17" t="s">
        <v>150</v>
      </c>
      <c r="D12" s="18"/>
      <c r="E12" s="18"/>
      <c r="F12" s="18"/>
      <c r="G12" s="18"/>
      <c r="H12" s="18"/>
      <c r="I12" s="18"/>
      <c r="J12" s="18"/>
      <c r="K12" s="16"/>
      <c r="L12" s="17" t="s">
        <v>151</v>
      </c>
    </row>
    <row r="14" spans="3:12" ht="16.5">
      <c r="C14" s="14" t="s">
        <v>82</v>
      </c>
      <c r="D14" s="24"/>
      <c r="E14" s="10"/>
    </row>
    <row r="15" spans="3:12" ht="5.15" customHeight="1">
      <c r="C15" s="10"/>
      <c r="D15" s="24"/>
      <c r="E15" s="10"/>
    </row>
    <row r="16" spans="3:12" ht="42">
      <c r="C16" s="32"/>
      <c r="D16" s="36" t="s">
        <v>153</v>
      </c>
      <c r="E16" s="36" t="s">
        <v>612</v>
      </c>
      <c r="F16" s="32">
        <v>2023</v>
      </c>
      <c r="G16" s="78" t="s">
        <v>738</v>
      </c>
      <c r="H16" s="78">
        <v>2022</v>
      </c>
      <c r="I16" s="32">
        <v>2021</v>
      </c>
      <c r="J16" s="311">
        <v>2020</v>
      </c>
      <c r="L16" s="11"/>
    </row>
    <row r="17" spans="3:13" ht="14">
      <c r="C17" s="133" t="s">
        <v>739</v>
      </c>
      <c r="D17" s="110" t="s">
        <v>884</v>
      </c>
      <c r="E17" s="110" t="s">
        <v>740</v>
      </c>
      <c r="F17" s="841">
        <v>15534980</v>
      </c>
      <c r="G17" s="613">
        <f>(F17-H17)/H17</f>
        <v>-1.9784404901995189E-2</v>
      </c>
      <c r="H17" s="469">
        <v>15848533.810000001</v>
      </c>
      <c r="I17" s="109">
        <v>17909452</v>
      </c>
      <c r="J17" s="319">
        <v>18843928</v>
      </c>
      <c r="K17" s="175"/>
      <c r="L17" s="1606" t="s">
        <v>759</v>
      </c>
    </row>
    <row r="18" spans="3:13" ht="42">
      <c r="C18" s="127" t="s">
        <v>742</v>
      </c>
      <c r="D18" s="39" t="s">
        <v>743</v>
      </c>
      <c r="E18" s="39" t="s">
        <v>744</v>
      </c>
      <c r="F18" s="994" t="s">
        <v>745</v>
      </c>
      <c r="G18" s="625" t="s">
        <v>158</v>
      </c>
      <c r="H18" s="470" t="s">
        <v>746</v>
      </c>
      <c r="I18" s="134" t="s">
        <v>747</v>
      </c>
      <c r="J18" s="323" t="s">
        <v>748</v>
      </c>
      <c r="L18" s="1607"/>
    </row>
    <row r="19" spans="3:13" ht="14">
      <c r="C19" s="128" t="s">
        <v>749</v>
      </c>
      <c r="D19" s="77" t="s">
        <v>750</v>
      </c>
      <c r="E19" s="77" t="s">
        <v>751</v>
      </c>
      <c r="F19" s="835">
        <v>206458314</v>
      </c>
      <c r="G19" s="614">
        <f>(F19-H19)/H19</f>
        <v>-3.1715618499792451E-2</v>
      </c>
      <c r="H19" s="471">
        <v>213220741.69999999</v>
      </c>
      <c r="I19" s="139">
        <v>238974545</v>
      </c>
      <c r="J19" s="379">
        <v>244483349</v>
      </c>
      <c r="K19" s="175"/>
      <c r="L19" s="1607"/>
    </row>
    <row r="20" spans="3:13" ht="14">
      <c r="C20" s="128" t="s">
        <v>752</v>
      </c>
      <c r="D20" s="77" t="s">
        <v>753</v>
      </c>
      <c r="E20" s="77" t="s">
        <v>751</v>
      </c>
      <c r="F20" s="972">
        <v>92</v>
      </c>
      <c r="G20" s="626" t="str">
        <f>ROUND(F20-H20,2)&amp;" %-points"</f>
        <v>-6 %-points</v>
      </c>
      <c r="H20" s="472">
        <v>98</v>
      </c>
      <c r="I20" s="92">
        <v>89</v>
      </c>
      <c r="J20" s="317">
        <v>83</v>
      </c>
      <c r="K20" s="175"/>
      <c r="L20" s="1607"/>
    </row>
    <row r="21" spans="3:13" ht="14">
      <c r="C21" s="128" t="s">
        <v>754</v>
      </c>
      <c r="D21" s="77" t="s">
        <v>753</v>
      </c>
      <c r="E21" s="77" t="s">
        <v>751</v>
      </c>
      <c r="F21" s="972">
        <v>3</v>
      </c>
      <c r="G21" s="618" t="str">
        <f>ROUND(F21-H21,2)&amp;" %-points"</f>
        <v>0 %-points</v>
      </c>
      <c r="H21" s="472">
        <v>3</v>
      </c>
      <c r="I21" s="92">
        <v>1</v>
      </c>
      <c r="J21" s="317">
        <v>5</v>
      </c>
      <c r="K21" s="175"/>
      <c r="L21" s="1704"/>
    </row>
    <row r="22" spans="3:13" ht="28">
      <c r="C22" s="1024" t="s">
        <v>755</v>
      </c>
      <c r="D22" s="114" t="s">
        <v>885</v>
      </c>
      <c r="E22" s="114" t="s">
        <v>756</v>
      </c>
      <c r="F22" s="922">
        <v>10.79</v>
      </c>
      <c r="G22" s="603" t="s">
        <v>158</v>
      </c>
      <c r="H22" s="473" t="s">
        <v>159</v>
      </c>
      <c r="I22" s="260">
        <v>15.64</v>
      </c>
      <c r="J22" s="312" t="s">
        <v>159</v>
      </c>
      <c r="L22" s="1016" t="s">
        <v>757</v>
      </c>
      <c r="M22" s="237"/>
    </row>
    <row r="23" spans="3:13" ht="14">
      <c r="C23" s="1025"/>
      <c r="D23" s="42"/>
      <c r="E23" s="31"/>
      <c r="M23" s="237"/>
    </row>
    <row r="24" spans="3:13" ht="16.5">
      <c r="C24" s="14" t="s">
        <v>83</v>
      </c>
      <c r="D24" s="37"/>
      <c r="E24" s="102"/>
    </row>
    <row r="25" spans="3:13" ht="5.15" customHeight="1">
      <c r="C25" s="10"/>
      <c r="D25" s="37"/>
      <c r="E25" s="102"/>
    </row>
    <row r="26" spans="3:13" ht="42">
      <c r="C26" s="32" t="s">
        <v>152</v>
      </c>
      <c r="D26" s="36" t="s">
        <v>153</v>
      </c>
      <c r="E26" s="36" t="s">
        <v>612</v>
      </c>
      <c r="F26" s="32">
        <v>2023</v>
      </c>
      <c r="G26" s="78" t="s">
        <v>738</v>
      </c>
      <c r="H26" s="78">
        <v>2022</v>
      </c>
      <c r="I26" s="32">
        <v>2021</v>
      </c>
      <c r="J26" s="311">
        <v>2020</v>
      </c>
      <c r="L26" s="327"/>
    </row>
    <row r="27" spans="3:13" ht="15">
      <c r="C27" s="130" t="s">
        <v>758</v>
      </c>
      <c r="D27" s="110"/>
      <c r="E27" s="131"/>
      <c r="F27" s="995"/>
      <c r="G27" s="627"/>
      <c r="H27" s="474"/>
      <c r="I27" s="176"/>
      <c r="J27" s="313"/>
      <c r="L27" s="1598" t="s">
        <v>759</v>
      </c>
    </row>
    <row r="28" spans="3:13" ht="15">
      <c r="C28" s="125" t="s">
        <v>760</v>
      </c>
      <c r="D28" s="77" t="s">
        <v>886</v>
      </c>
      <c r="E28" s="126" t="s">
        <v>761</v>
      </c>
      <c r="F28" s="996">
        <v>335757</v>
      </c>
      <c r="G28" s="614">
        <f>(F28-H28)/H28</f>
        <v>4.5068483007104948E-2</v>
      </c>
      <c r="H28" s="475">
        <v>321277.51</v>
      </c>
      <c r="I28" s="177">
        <v>453948</v>
      </c>
      <c r="J28" s="314">
        <v>476686</v>
      </c>
      <c r="K28" s="175"/>
      <c r="L28" s="1599"/>
    </row>
    <row r="29" spans="3:13" ht="15">
      <c r="C29" s="125" t="s">
        <v>762</v>
      </c>
      <c r="D29" s="77" t="s">
        <v>886</v>
      </c>
      <c r="E29" s="126" t="s">
        <v>761</v>
      </c>
      <c r="F29" s="996">
        <v>44233</v>
      </c>
      <c r="G29" s="614">
        <f>(F29-H29)/H29</f>
        <v>-0.11315179072844331</v>
      </c>
      <c r="H29" s="475">
        <v>49876.63</v>
      </c>
      <c r="I29" s="177">
        <v>52265</v>
      </c>
      <c r="J29" s="314">
        <v>51114</v>
      </c>
      <c r="K29" s="175"/>
      <c r="L29" s="1599"/>
    </row>
    <row r="30" spans="3:13" ht="26.25" customHeight="1">
      <c r="C30" s="129" t="s">
        <v>763</v>
      </c>
      <c r="D30" s="114" t="s">
        <v>886</v>
      </c>
      <c r="E30" s="35" t="s">
        <v>761</v>
      </c>
      <c r="F30" s="923">
        <v>26248</v>
      </c>
      <c r="G30" s="1051">
        <f>(F30-H30)/H30</f>
        <v>3.6598875174902346E-2</v>
      </c>
      <c r="H30" s="476">
        <v>25321.27</v>
      </c>
      <c r="I30" s="141" t="s">
        <v>158</v>
      </c>
      <c r="J30" s="315" t="s">
        <v>158</v>
      </c>
      <c r="K30" s="175"/>
      <c r="L30" s="1611"/>
    </row>
    <row r="32" spans="3:13" ht="16.5">
      <c r="C32" s="14" t="s">
        <v>84</v>
      </c>
      <c r="D32" s="24"/>
      <c r="E32" s="10"/>
    </row>
    <row r="33" spans="1:13" ht="5.15" customHeight="1">
      <c r="C33" s="10"/>
      <c r="D33" s="24"/>
      <c r="E33" s="10"/>
    </row>
    <row r="34" spans="1:13" ht="42">
      <c r="C34" s="32"/>
      <c r="D34" s="36" t="s">
        <v>153</v>
      </c>
      <c r="E34" s="36" t="s">
        <v>612</v>
      </c>
      <c r="F34" s="32">
        <v>2023</v>
      </c>
      <c r="G34" s="78" t="s">
        <v>738</v>
      </c>
      <c r="H34" s="78">
        <v>2022</v>
      </c>
      <c r="I34" s="32">
        <v>2021</v>
      </c>
      <c r="J34" s="311">
        <v>2020</v>
      </c>
      <c r="L34" s="11"/>
    </row>
    <row r="35" spans="1:13" s="41" customFormat="1" ht="28">
      <c r="A35" s="496"/>
      <c r="C35" s="133" t="s">
        <v>764</v>
      </c>
      <c r="D35" s="110" t="s">
        <v>765</v>
      </c>
      <c r="E35" s="20" t="s">
        <v>766</v>
      </c>
      <c r="F35" s="1074" t="s">
        <v>158</v>
      </c>
      <c r="G35" s="963" t="s">
        <v>158</v>
      </c>
      <c r="H35" s="1075" t="s">
        <v>158</v>
      </c>
      <c r="I35" s="178" t="s">
        <v>158</v>
      </c>
      <c r="J35" s="324" t="s">
        <v>158</v>
      </c>
      <c r="K35" s="175"/>
      <c r="L35" s="1017" t="s">
        <v>767</v>
      </c>
      <c r="M35" s="239"/>
    </row>
    <row r="36" spans="1:13" ht="14">
      <c r="C36" s="128" t="s">
        <v>768</v>
      </c>
      <c r="D36" s="77"/>
      <c r="E36" s="21"/>
      <c r="F36" s="961"/>
      <c r="G36" s="628"/>
      <c r="H36" s="477"/>
      <c r="I36" s="91"/>
      <c r="J36" s="317"/>
      <c r="K36" s="175"/>
      <c r="L36" s="1599" t="s">
        <v>759</v>
      </c>
    </row>
    <row r="37" spans="1:13" ht="14">
      <c r="C37" s="128" t="s">
        <v>769</v>
      </c>
      <c r="D37" s="77" t="s">
        <v>753</v>
      </c>
      <c r="E37" s="21" t="s">
        <v>770</v>
      </c>
      <c r="F37" s="961">
        <v>4</v>
      </c>
      <c r="G37" s="618" t="str">
        <f>ROUND(F37-H37,2)&amp;" %-points"</f>
        <v>-26 %-points</v>
      </c>
      <c r="H37" s="477">
        <v>30</v>
      </c>
      <c r="I37" s="91">
        <v>46</v>
      </c>
      <c r="J37" s="317">
        <v>74</v>
      </c>
      <c r="K37" s="1703"/>
      <c r="L37" s="1599"/>
    </row>
    <row r="38" spans="1:13" ht="14">
      <c r="C38" s="128" t="s">
        <v>771</v>
      </c>
      <c r="D38" s="77" t="s">
        <v>753</v>
      </c>
      <c r="E38" s="21" t="s">
        <v>770</v>
      </c>
      <c r="F38" s="961">
        <v>96</v>
      </c>
      <c r="G38" s="618" t="str">
        <f>ROUND(F38-H38,2)&amp;" %-points"</f>
        <v>26 %-points</v>
      </c>
      <c r="H38" s="477">
        <v>70</v>
      </c>
      <c r="I38" s="91">
        <v>54</v>
      </c>
      <c r="J38" s="317">
        <v>26</v>
      </c>
      <c r="K38" s="1703"/>
      <c r="L38" s="1599"/>
    </row>
    <row r="39" spans="1:13" ht="14">
      <c r="C39" s="128" t="s">
        <v>772</v>
      </c>
      <c r="D39" s="77" t="s">
        <v>773</v>
      </c>
      <c r="E39" s="21" t="s">
        <v>774</v>
      </c>
      <c r="F39" s="961">
        <v>7</v>
      </c>
      <c r="G39" s="614">
        <f>(F39-H39)/H39</f>
        <v>0.4</v>
      </c>
      <c r="H39" s="477">
        <v>5</v>
      </c>
      <c r="I39" s="91">
        <v>6</v>
      </c>
      <c r="J39" s="317">
        <v>6</v>
      </c>
      <c r="K39" s="1703"/>
      <c r="L39" s="1599"/>
    </row>
    <row r="40" spans="1:13" ht="22.5" customHeight="1">
      <c r="C40" s="129" t="s">
        <v>775</v>
      </c>
      <c r="D40" s="114" t="s">
        <v>776</v>
      </c>
      <c r="E40" s="35" t="s">
        <v>774</v>
      </c>
      <c r="F40" s="962">
        <v>0.1</v>
      </c>
      <c r="G40" s="617">
        <f>(F40-H40)/H40</f>
        <v>-0.44444444444444442</v>
      </c>
      <c r="H40" s="478">
        <v>0.18</v>
      </c>
      <c r="I40" s="179">
        <v>0.9</v>
      </c>
      <c r="J40" s="318">
        <v>0.4</v>
      </c>
      <c r="K40" s="175"/>
      <c r="L40" s="1611"/>
    </row>
    <row r="41" spans="1:13">
      <c r="G41" s="354"/>
      <c r="H41" s="354"/>
    </row>
    <row r="42" spans="1:13" ht="16.5">
      <c r="C42" s="14" t="s">
        <v>669</v>
      </c>
      <c r="D42" s="24"/>
      <c r="E42" s="10"/>
    </row>
    <row r="43" spans="1:13" ht="5.15" customHeight="1">
      <c r="C43" s="10"/>
      <c r="D43" s="24"/>
      <c r="E43" s="10"/>
    </row>
    <row r="44" spans="1:13" ht="42">
      <c r="C44" s="32" t="s">
        <v>152</v>
      </c>
      <c r="D44" s="36" t="s">
        <v>153</v>
      </c>
      <c r="E44" s="36" t="s">
        <v>612</v>
      </c>
      <c r="F44" s="32">
        <v>2023</v>
      </c>
      <c r="G44" s="78" t="s">
        <v>738</v>
      </c>
      <c r="H44" s="78">
        <v>2022</v>
      </c>
      <c r="I44" s="32">
        <v>2021</v>
      </c>
      <c r="J44" s="311">
        <v>2020</v>
      </c>
      <c r="L44" s="11"/>
    </row>
    <row r="45" spans="1:13" ht="70">
      <c r="C45" s="340" t="s">
        <v>777</v>
      </c>
      <c r="D45" s="96" t="s">
        <v>396</v>
      </c>
      <c r="E45" s="97" t="s">
        <v>778</v>
      </c>
      <c r="F45" s="960">
        <v>1.28</v>
      </c>
      <c r="G45" s="598">
        <f>(F45-H45)/H45</f>
        <v>0.25490196078431371</v>
      </c>
      <c r="H45" s="479">
        <v>1.02</v>
      </c>
      <c r="I45" s="341">
        <v>0.8</v>
      </c>
      <c r="J45" s="342">
        <v>0.77</v>
      </c>
      <c r="L45" s="1140" t="s">
        <v>759</v>
      </c>
    </row>
    <row r="47" spans="1:13" ht="16.5">
      <c r="C47" s="14" t="s">
        <v>779</v>
      </c>
      <c r="D47" s="24"/>
      <c r="E47" s="10"/>
    </row>
    <row r="48" spans="1:13" ht="5.15" customHeight="1">
      <c r="C48" s="10"/>
      <c r="D48" s="24"/>
      <c r="E48" s="10"/>
    </row>
    <row r="49" spans="3:12" ht="42">
      <c r="C49" s="32" t="s">
        <v>152</v>
      </c>
      <c r="D49" s="36" t="s">
        <v>153</v>
      </c>
      <c r="E49" s="36" t="s">
        <v>612</v>
      </c>
      <c r="F49" s="32">
        <v>2023</v>
      </c>
      <c r="G49" s="78" t="s">
        <v>738</v>
      </c>
      <c r="H49" s="78">
        <v>2022</v>
      </c>
      <c r="I49" s="32">
        <v>2021</v>
      </c>
      <c r="J49" s="32">
        <v>2020</v>
      </c>
      <c r="L49" s="11"/>
    </row>
    <row r="50" spans="3:12" ht="37.5" customHeight="1">
      <c r="C50" s="133" t="s">
        <v>780</v>
      </c>
      <c r="D50" s="110" t="s">
        <v>278</v>
      </c>
      <c r="E50" s="20" t="s">
        <v>781</v>
      </c>
      <c r="F50" s="1007">
        <v>172</v>
      </c>
      <c r="G50" s="613">
        <f>(F50-H50)/H50</f>
        <v>-0.31746031746031744</v>
      </c>
      <c r="H50" s="467">
        <v>252</v>
      </c>
      <c r="I50" s="89">
        <v>136</v>
      </c>
      <c r="J50" s="355">
        <v>202</v>
      </c>
      <c r="K50" s="175"/>
      <c r="L50" s="1598" t="s">
        <v>759</v>
      </c>
    </row>
    <row r="51" spans="3:12" ht="37.5" customHeight="1">
      <c r="C51" s="129" t="s">
        <v>782</v>
      </c>
      <c r="D51" s="114" t="s">
        <v>435</v>
      </c>
      <c r="E51" s="35" t="s">
        <v>783</v>
      </c>
      <c r="F51" s="973">
        <v>0</v>
      </c>
      <c r="G51" s="617">
        <v>0</v>
      </c>
      <c r="H51" s="468">
        <v>0</v>
      </c>
      <c r="I51" s="111">
        <v>0</v>
      </c>
      <c r="J51" s="356">
        <v>0</v>
      </c>
      <c r="K51" s="175"/>
      <c r="L51" s="1611"/>
    </row>
    <row r="53" spans="3:12" ht="16.5">
      <c r="C53" s="14" t="s">
        <v>670</v>
      </c>
      <c r="D53" s="24"/>
      <c r="E53" s="10"/>
    </row>
    <row r="54" spans="3:12" ht="5.15" customHeight="1">
      <c r="C54" s="10"/>
      <c r="D54" s="24"/>
      <c r="E54" s="10"/>
    </row>
    <row r="55" spans="3:12" ht="42">
      <c r="C55" s="32"/>
      <c r="D55" s="36" t="s">
        <v>153</v>
      </c>
      <c r="E55" s="36" t="s">
        <v>612</v>
      </c>
      <c r="F55" s="32">
        <v>2023</v>
      </c>
      <c r="G55" s="78" t="s">
        <v>738</v>
      </c>
      <c r="H55" s="78">
        <v>2022</v>
      </c>
      <c r="I55" s="32">
        <v>2021</v>
      </c>
      <c r="J55" s="311">
        <v>2020</v>
      </c>
      <c r="L55" s="11"/>
    </row>
    <row r="56" spans="3:12" ht="94.5" customHeight="1">
      <c r="C56" s="133" t="s">
        <v>784</v>
      </c>
      <c r="D56" s="110" t="s">
        <v>278</v>
      </c>
      <c r="E56" s="20" t="s">
        <v>785</v>
      </c>
      <c r="F56" s="915">
        <v>6</v>
      </c>
      <c r="G56" s="613">
        <f>(F56-H56)/H56</f>
        <v>-0.14285714285714285</v>
      </c>
      <c r="H56" s="463">
        <v>7</v>
      </c>
      <c r="I56" s="89">
        <v>10</v>
      </c>
      <c r="J56" s="316">
        <v>16</v>
      </c>
      <c r="K56" s="175"/>
      <c r="L56" s="1701" t="s">
        <v>741</v>
      </c>
    </row>
    <row r="57" spans="3:12" ht="14">
      <c r="C57" s="128" t="s">
        <v>786</v>
      </c>
      <c r="D57" s="77" t="s">
        <v>753</v>
      </c>
      <c r="E57" s="21" t="s">
        <v>785</v>
      </c>
      <c r="F57" s="972">
        <v>33</v>
      </c>
      <c r="G57" s="618" t="str">
        <f>ROUND(F57-H57,2)&amp;" %-points"</f>
        <v>33 %-points</v>
      </c>
      <c r="H57" s="472">
        <v>0</v>
      </c>
      <c r="I57" s="92">
        <v>20</v>
      </c>
      <c r="J57" s="374">
        <v>0</v>
      </c>
      <c r="K57" s="175"/>
      <c r="L57" s="1702"/>
    </row>
    <row r="58" spans="3:12" ht="14">
      <c r="C58" s="128" t="s">
        <v>787</v>
      </c>
      <c r="D58" s="77" t="s">
        <v>278</v>
      </c>
      <c r="E58" s="21" t="s">
        <v>788</v>
      </c>
      <c r="F58" s="917">
        <v>968</v>
      </c>
      <c r="G58" s="614">
        <f>(F58-H58)/H58</f>
        <v>-0.11029411764705882</v>
      </c>
      <c r="H58" s="464">
        <v>1088</v>
      </c>
      <c r="I58" s="91">
        <v>904</v>
      </c>
      <c r="J58" s="317">
        <v>871</v>
      </c>
      <c r="K58" s="175"/>
      <c r="L58" s="1702"/>
    </row>
    <row r="59" spans="3:12" ht="23.25" customHeight="1">
      <c r="C59" s="128" t="s">
        <v>789</v>
      </c>
      <c r="D59" s="1210"/>
      <c r="E59" s="504"/>
      <c r="F59" s="961"/>
      <c r="G59" s="1340"/>
      <c r="H59" s="1337"/>
      <c r="I59" s="1338"/>
      <c r="J59" s="1339"/>
      <c r="L59" s="1700" t="s">
        <v>790</v>
      </c>
    </row>
    <row r="60" spans="3:12" ht="24" customHeight="1">
      <c r="C60" s="128" t="s">
        <v>791</v>
      </c>
      <c r="D60" s="77" t="s">
        <v>792</v>
      </c>
      <c r="E60" s="21" t="s">
        <v>793</v>
      </c>
      <c r="F60" s="958">
        <v>1.05</v>
      </c>
      <c r="G60" s="614">
        <f>(F60-H60)/H60</f>
        <v>0.26506024096385555</v>
      </c>
      <c r="H60" s="465">
        <v>0.83</v>
      </c>
      <c r="I60" s="135">
        <v>0.79</v>
      </c>
      <c r="J60" s="325">
        <v>0.87</v>
      </c>
      <c r="K60" s="175"/>
      <c r="L60" s="1599"/>
    </row>
    <row r="61" spans="3:12" ht="37.5" customHeight="1">
      <c r="C61" s="61" t="s">
        <v>794</v>
      </c>
      <c r="D61" s="35" t="s">
        <v>792</v>
      </c>
      <c r="E61" s="35" t="s">
        <v>793</v>
      </c>
      <c r="F61" s="959">
        <v>0.01</v>
      </c>
      <c r="G61" s="617">
        <f>(F61-H61)/H61</f>
        <v>-9.0909090909090842E-2</v>
      </c>
      <c r="H61" s="466">
        <v>1.0999999999999999E-2</v>
      </c>
      <c r="I61" s="136">
        <v>5.0000000000000001E-3</v>
      </c>
      <c r="J61" s="326">
        <v>5.0000000000000001E-3</v>
      </c>
      <c r="K61" s="175"/>
      <c r="L61" s="1611"/>
    </row>
    <row r="63" spans="3:12" ht="16.5">
      <c r="C63" s="14" t="s">
        <v>87</v>
      </c>
      <c r="D63" s="24"/>
      <c r="E63" s="10"/>
    </row>
    <row r="64" spans="3:12" ht="5.15" customHeight="1">
      <c r="C64" s="10"/>
      <c r="D64" s="24"/>
      <c r="E64" s="10"/>
    </row>
    <row r="65" spans="3:12" ht="42">
      <c r="C65" s="32"/>
      <c r="D65" s="36" t="s">
        <v>153</v>
      </c>
      <c r="E65" s="36" t="s">
        <v>612</v>
      </c>
      <c r="F65" s="32">
        <v>2023</v>
      </c>
      <c r="G65" s="78" t="s">
        <v>738</v>
      </c>
      <c r="H65" s="78">
        <v>2022</v>
      </c>
      <c r="I65" s="32">
        <v>2021</v>
      </c>
      <c r="J65" s="32">
        <v>2020</v>
      </c>
      <c r="L65" s="11"/>
    </row>
    <row r="66" spans="3:12" ht="14">
      <c r="C66" s="133" t="s">
        <v>795</v>
      </c>
      <c r="D66" s="110" t="s">
        <v>278</v>
      </c>
      <c r="E66" s="20" t="s">
        <v>796</v>
      </c>
      <c r="F66" s="841">
        <v>14536</v>
      </c>
      <c r="G66" s="613">
        <f t="shared" ref="G66:G72" si="0">(F66-H66)/H66</f>
        <v>-1.9824679703304114E-2</v>
      </c>
      <c r="H66" s="469">
        <v>14830</v>
      </c>
      <c r="I66" s="109">
        <v>15850</v>
      </c>
      <c r="J66" s="343">
        <v>15557</v>
      </c>
      <c r="K66" s="175"/>
      <c r="L66" s="1701" t="s">
        <v>741</v>
      </c>
    </row>
    <row r="67" spans="3:12" ht="14">
      <c r="C67" s="127" t="s">
        <v>797</v>
      </c>
      <c r="D67" s="39" t="s">
        <v>798</v>
      </c>
      <c r="E67" s="26" t="s">
        <v>799</v>
      </c>
      <c r="F67" s="839">
        <v>20795257</v>
      </c>
      <c r="G67" s="614">
        <f t="shared" si="0"/>
        <v>-0.19396713184170486</v>
      </c>
      <c r="H67" s="480">
        <v>25799514.91</v>
      </c>
      <c r="I67" s="151">
        <v>25326303</v>
      </c>
      <c r="J67" s="344">
        <v>28863524</v>
      </c>
      <c r="K67" s="175"/>
      <c r="L67" s="1702"/>
    </row>
    <row r="68" spans="3:12" ht="14">
      <c r="C68" s="127" t="s">
        <v>800</v>
      </c>
      <c r="D68" s="39" t="s">
        <v>801</v>
      </c>
      <c r="E68" s="26" t="s">
        <v>802</v>
      </c>
      <c r="F68" s="839">
        <v>110895</v>
      </c>
      <c r="G68" s="614">
        <f t="shared" si="0"/>
        <v>-1.502837805430467E-2</v>
      </c>
      <c r="H68" s="480">
        <v>112587</v>
      </c>
      <c r="I68" s="151">
        <v>109789</v>
      </c>
      <c r="J68" s="344">
        <v>114914</v>
      </c>
      <c r="K68" s="175"/>
      <c r="L68" s="1702"/>
    </row>
    <row r="69" spans="3:12" ht="28">
      <c r="C69" s="127" t="s">
        <v>803</v>
      </c>
      <c r="D69" s="39" t="s">
        <v>804</v>
      </c>
      <c r="E69" s="26" t="s">
        <v>805</v>
      </c>
      <c r="F69" s="839">
        <v>29294953</v>
      </c>
      <c r="G69" s="614">
        <f t="shared" si="0"/>
        <v>3.6986328263051075E-3</v>
      </c>
      <c r="H69" s="480">
        <v>29187001</v>
      </c>
      <c r="I69" s="151">
        <v>27113789</v>
      </c>
      <c r="J69" s="344">
        <v>29512104</v>
      </c>
      <c r="K69" s="175"/>
      <c r="L69" s="1702"/>
    </row>
    <row r="70" spans="3:12" ht="14">
      <c r="C70" s="127" t="s">
        <v>806</v>
      </c>
      <c r="D70" s="39" t="s">
        <v>278</v>
      </c>
      <c r="E70" s="26" t="s">
        <v>807</v>
      </c>
      <c r="F70" s="839">
        <v>299</v>
      </c>
      <c r="G70" s="614">
        <f t="shared" si="0"/>
        <v>-3.5483870967741936E-2</v>
      </c>
      <c r="H70" s="480">
        <v>310</v>
      </c>
      <c r="I70" s="151">
        <v>310</v>
      </c>
      <c r="J70" s="344">
        <v>313</v>
      </c>
      <c r="K70" s="175"/>
      <c r="L70" s="1702"/>
    </row>
    <row r="71" spans="3:12" ht="14">
      <c r="C71" s="128" t="s">
        <v>808</v>
      </c>
      <c r="D71" s="77" t="s">
        <v>278</v>
      </c>
      <c r="E71" s="21" t="s">
        <v>809</v>
      </c>
      <c r="F71" s="835">
        <v>18514</v>
      </c>
      <c r="G71" s="614">
        <f t="shared" si="0"/>
        <v>-7.2630735323582454E-2</v>
      </c>
      <c r="H71" s="471">
        <v>19964</v>
      </c>
      <c r="I71" s="139">
        <v>22823</v>
      </c>
      <c r="J71" s="345">
        <v>26152</v>
      </c>
      <c r="K71" s="175"/>
      <c r="L71" s="1702"/>
    </row>
    <row r="72" spans="3:12" ht="14">
      <c r="C72" s="129" t="s">
        <v>810</v>
      </c>
      <c r="D72" s="114" t="s">
        <v>811</v>
      </c>
      <c r="E72" s="35" t="s">
        <v>812</v>
      </c>
      <c r="F72" s="923">
        <v>2439188</v>
      </c>
      <c r="G72" s="617">
        <f t="shared" si="0"/>
        <v>2.2340001092963084E-3</v>
      </c>
      <c r="H72" s="476">
        <v>2433751</v>
      </c>
      <c r="I72" s="141">
        <v>2427399</v>
      </c>
      <c r="J72" s="346">
        <v>2459419</v>
      </c>
      <c r="K72" s="175"/>
      <c r="L72" s="1705"/>
    </row>
    <row r="74" spans="3:12" ht="78" customHeight="1">
      <c r="C74" s="1592"/>
      <c r="D74" s="1592"/>
      <c r="E74" s="1592"/>
      <c r="F74" s="1592"/>
      <c r="G74" s="1592"/>
      <c r="H74" s="1592"/>
      <c r="I74" s="1592"/>
      <c r="J74" s="1592"/>
    </row>
  </sheetData>
  <sheetProtection algorithmName="SHA-512" hashValue="oCptJFD9UR9bFciFV6M07APPtdIYyFOs7Jw+CdeVkwg6vf5YU+1l9S71UrZAIyekjmPeJNQug897F86b8yjH1Q==" saltValue="DyJljRbmoZhuKeTA9CdNNA==" spinCount="100000" sheet="1" objects="1" scenarios="1"/>
  <mergeCells count="11">
    <mergeCell ref="C6:J6"/>
    <mergeCell ref="C8:J8"/>
    <mergeCell ref="C74:J74"/>
    <mergeCell ref="L59:L61"/>
    <mergeCell ref="L56:L58"/>
    <mergeCell ref="L50:L51"/>
    <mergeCell ref="L27:L30"/>
    <mergeCell ref="K37:K39"/>
    <mergeCell ref="L36:L40"/>
    <mergeCell ref="L17:L21"/>
    <mergeCell ref="L66:L72"/>
  </mergeCells>
  <hyperlinks>
    <hyperlink ref="C9" r:id="rId1" xr:uid="{8B5C736E-5DC0-4737-B1AC-F957EAA56B57}"/>
    <hyperlink ref="C10" r:id="rId2" xr:uid="{BD361854-452A-422C-85CD-FE2946F21D10}"/>
  </hyperlinks>
  <pageMargins left="0.7" right="0.7" top="0.75" bottom="0.75" header="0.3" footer="0.3"/>
  <pageSetup paperSize="9" orientation="portrait" r:id="rId3"/>
  <headerFooter>
    <oddFooter>&amp;L&amp;1#&amp;"Calibri"&amp;10&amp;K000000Classification: Internal</oddFooter>
  </headerFooter>
  <ignoredErrors>
    <ignoredError sqref="G57" formula="1"/>
  </ignoredErrors>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AD28-E5EE-44ED-BBEB-980CDA64BD27}">
  <sheetPr codeName="Sheet21"/>
  <dimension ref="A1:O20"/>
  <sheetViews>
    <sheetView showGridLines="0" zoomScale="110" zoomScaleNormal="110" workbookViewId="0"/>
  </sheetViews>
  <sheetFormatPr defaultRowHeight="13.5"/>
  <cols>
    <col min="1" max="1" width="15.640625" style="497" customWidth="1"/>
    <col min="2" max="2" width="2.7109375" customWidth="1"/>
    <col min="3" max="3" width="23.92578125" customWidth="1"/>
    <col min="4" max="4" width="15.5" customWidth="1"/>
    <col min="5" max="5" width="9.5" customWidth="1"/>
    <col min="7" max="7" width="8.78515625" customWidth="1"/>
    <col min="10" max="10" width="12.78515625" customWidth="1"/>
  </cols>
  <sheetData>
    <row r="1" spans="1:15">
      <c r="J1" s="31"/>
    </row>
    <row r="3" spans="1:15" ht="23.5">
      <c r="C3" s="172" t="s">
        <v>813</v>
      </c>
      <c r="D3" s="15"/>
      <c r="E3" s="15"/>
      <c r="F3" s="15"/>
      <c r="G3" s="15"/>
      <c r="H3" s="15"/>
      <c r="I3" s="15"/>
      <c r="J3" s="15"/>
    </row>
    <row r="5" spans="1:15" ht="14">
      <c r="C5" s="1594" t="s">
        <v>814</v>
      </c>
      <c r="D5" s="1594"/>
      <c r="E5" s="1594"/>
      <c r="F5" s="1594"/>
      <c r="G5" s="1594"/>
      <c r="H5" s="1594"/>
      <c r="I5" s="1594"/>
      <c r="J5" s="1594"/>
    </row>
    <row r="6" spans="1:15" s="93" customFormat="1" ht="32.25" customHeight="1">
      <c r="A6" s="718"/>
      <c r="C6" s="1706" t="s">
        <v>892</v>
      </c>
      <c r="D6" s="1706"/>
      <c r="E6" s="1706"/>
      <c r="F6" s="1706"/>
      <c r="G6" s="1706"/>
      <c r="H6" s="1706"/>
      <c r="I6" s="1706"/>
      <c r="J6" s="1706"/>
    </row>
    <row r="7" spans="1:15" s="93" customFormat="1" ht="14">
      <c r="A7" s="718"/>
      <c r="C7" s="270"/>
      <c r="D7" s="270"/>
      <c r="E7" s="270"/>
      <c r="F7" s="270"/>
      <c r="G7" s="270"/>
      <c r="H7" s="270"/>
      <c r="I7" s="270"/>
      <c r="J7" s="270"/>
    </row>
    <row r="8" spans="1:15" ht="16.5">
      <c r="C8" s="17" t="s">
        <v>150</v>
      </c>
      <c r="D8" s="18"/>
      <c r="E8" s="18"/>
      <c r="F8" s="18"/>
      <c r="G8" s="18"/>
      <c r="H8" s="18"/>
      <c r="I8" s="18"/>
      <c r="J8" s="18"/>
      <c r="K8" s="6"/>
      <c r="L8" s="6"/>
      <c r="M8" s="7"/>
      <c r="N8" s="7"/>
      <c r="O8" s="8"/>
    </row>
    <row r="9" spans="1:15" ht="14">
      <c r="K9" s="4"/>
      <c r="L9" s="4"/>
      <c r="N9" s="2"/>
      <c r="O9" s="2"/>
    </row>
    <row r="10" spans="1:15" ht="16.5">
      <c r="C10" s="14" t="s">
        <v>815</v>
      </c>
      <c r="D10" s="247"/>
      <c r="E10" s="247"/>
      <c r="K10" s="4"/>
      <c r="L10" s="4"/>
      <c r="N10" s="1"/>
      <c r="O10" s="1"/>
    </row>
    <row r="11" spans="1:15" ht="5.15" customHeight="1">
      <c r="C11" s="10"/>
      <c r="D11" s="24"/>
      <c r="E11" s="24"/>
      <c r="K11" s="25"/>
      <c r="L11" s="5"/>
      <c r="N11" s="3"/>
      <c r="O11" s="3"/>
    </row>
    <row r="12" spans="1:15" ht="28">
      <c r="C12" s="720" t="s">
        <v>152</v>
      </c>
      <c r="D12" s="721" t="s">
        <v>816</v>
      </c>
      <c r="E12" s="722">
        <v>2023</v>
      </c>
      <c r="F12" s="723">
        <v>2022</v>
      </c>
      <c r="G12" s="723">
        <v>2021</v>
      </c>
      <c r="H12" s="723">
        <v>2020</v>
      </c>
      <c r="I12" s="723">
        <v>2019</v>
      </c>
      <c r="J12" s="724" t="s">
        <v>817</v>
      </c>
      <c r="K12" s="237"/>
    </row>
    <row r="13" spans="1:15" ht="15">
      <c r="C13" s="1266" t="s">
        <v>89</v>
      </c>
      <c r="D13" s="1270" t="s">
        <v>818</v>
      </c>
      <c r="E13" s="1275" t="s">
        <v>819</v>
      </c>
      <c r="F13" s="1272" t="s">
        <v>820</v>
      </c>
      <c r="G13" s="1260" t="s">
        <v>821</v>
      </c>
      <c r="H13" s="1260" t="s">
        <v>821</v>
      </c>
      <c r="I13" s="1260" t="s">
        <v>821</v>
      </c>
      <c r="J13" s="1262" t="s">
        <v>89</v>
      </c>
    </row>
    <row r="14" spans="1:15" ht="15">
      <c r="C14" s="1267" t="s">
        <v>90</v>
      </c>
      <c r="D14" s="77" t="s">
        <v>822</v>
      </c>
      <c r="E14" s="1276" t="s">
        <v>823</v>
      </c>
      <c r="F14" s="1273" t="s">
        <v>824</v>
      </c>
      <c r="G14" s="1257" t="s">
        <v>825</v>
      </c>
      <c r="H14" s="1257" t="s">
        <v>825</v>
      </c>
      <c r="I14" s="1257" t="s">
        <v>825</v>
      </c>
      <c r="J14" s="1263" t="s">
        <v>90</v>
      </c>
      <c r="K14" s="294"/>
    </row>
    <row r="15" spans="1:15" ht="15">
      <c r="C15" s="1268" t="s">
        <v>91</v>
      </c>
      <c r="D15" s="21" t="s">
        <v>826</v>
      </c>
      <c r="E15" s="1277" t="s">
        <v>827</v>
      </c>
      <c r="F15" s="126" t="s">
        <v>827</v>
      </c>
      <c r="G15" s="1257" t="s">
        <v>827</v>
      </c>
      <c r="H15" s="1257" t="s">
        <v>819</v>
      </c>
      <c r="I15" s="1257" t="s">
        <v>819</v>
      </c>
      <c r="J15" s="1263" t="s">
        <v>91</v>
      </c>
      <c r="K15" s="294"/>
    </row>
    <row r="16" spans="1:15" s="41" customFormat="1" ht="28">
      <c r="A16" s="496"/>
      <c r="C16" s="1269" t="s">
        <v>93</v>
      </c>
      <c r="D16" s="21" t="s">
        <v>828</v>
      </c>
      <c r="E16" s="1276" t="s">
        <v>829</v>
      </c>
      <c r="F16" s="77" t="s">
        <v>829</v>
      </c>
      <c r="G16" s="1258" t="s">
        <v>830</v>
      </c>
      <c r="H16" s="1258" t="s">
        <v>831</v>
      </c>
      <c r="I16" s="1258" t="s">
        <v>832</v>
      </c>
      <c r="J16" s="1263" t="s">
        <v>93</v>
      </c>
      <c r="K16" s="294"/>
    </row>
    <row r="17" spans="3:10" ht="15">
      <c r="C17" s="1707" t="s">
        <v>94</v>
      </c>
      <c r="D17" s="1271" t="s">
        <v>833</v>
      </c>
      <c r="E17" s="1278">
        <v>3</v>
      </c>
      <c r="F17" s="1274">
        <v>3</v>
      </c>
      <c r="G17" s="177">
        <v>2</v>
      </c>
      <c r="H17" s="1261">
        <v>2</v>
      </c>
      <c r="I17" s="1257" t="s">
        <v>158</v>
      </c>
      <c r="J17" s="1709" t="s">
        <v>834</v>
      </c>
    </row>
    <row r="18" spans="3:10" ht="15">
      <c r="C18" s="1708"/>
      <c r="D18" s="1271" t="s">
        <v>835</v>
      </c>
      <c r="E18" s="1278">
        <v>7</v>
      </c>
      <c r="F18" s="1274">
        <v>4</v>
      </c>
      <c r="G18" s="177">
        <v>4</v>
      </c>
      <c r="H18" s="177">
        <v>5</v>
      </c>
      <c r="I18" s="1257" t="s">
        <v>158</v>
      </c>
      <c r="J18" s="1709"/>
    </row>
    <row r="19" spans="3:10" ht="15">
      <c r="C19" s="1708"/>
      <c r="D19" s="1271" t="s">
        <v>836</v>
      </c>
      <c r="E19" s="1278">
        <v>0</v>
      </c>
      <c r="F19" s="1274">
        <v>2</v>
      </c>
      <c r="G19" s="177">
        <v>3</v>
      </c>
      <c r="H19" s="177">
        <v>2</v>
      </c>
      <c r="I19" s="1257" t="s">
        <v>158</v>
      </c>
      <c r="J19" s="1709"/>
    </row>
    <row r="20" spans="3:10" ht="15">
      <c r="C20" s="1265" t="s">
        <v>671</v>
      </c>
      <c r="D20" s="437" t="s">
        <v>837</v>
      </c>
      <c r="E20" s="1279">
        <v>56</v>
      </c>
      <c r="F20" s="1259">
        <v>60</v>
      </c>
      <c r="G20" s="1259">
        <v>52</v>
      </c>
      <c r="H20" s="1259">
        <v>35</v>
      </c>
      <c r="I20" s="1259">
        <v>30</v>
      </c>
      <c r="J20" s="1264" t="s">
        <v>671</v>
      </c>
    </row>
  </sheetData>
  <sheetProtection algorithmName="SHA-512" hashValue="FTJ+P4AE0dyfR1ZkCmHV9J3CB6W/IyyI1ZpLi0+DXp7/QwSq26qdzmN75OS3XHpQnyc6ZmNNc8ihzYFkIg7NXQ==" saltValue="hIr1sBOTy0HhGiSlX50UUw==" spinCount="100000" sheet="1" objects="1" scenarios="1"/>
  <mergeCells count="4">
    <mergeCell ref="C5:J5"/>
    <mergeCell ref="C6:J6"/>
    <mergeCell ref="C17:C19"/>
    <mergeCell ref="J17:J19"/>
  </mergeCells>
  <hyperlinks>
    <hyperlink ref="J13" r:id="rId1" xr:uid="{2B339F2F-27BB-47D3-B1B0-99BEFF17DED0}"/>
    <hyperlink ref="J14" r:id="rId2" display="EcoVadic" xr:uid="{23CFF7C0-CB44-4D4C-8F11-3232CBA80F46}"/>
    <hyperlink ref="J15" r:id="rId3" xr:uid="{0F4F41BD-E42B-4922-870F-8AAF7CF09D39}"/>
    <hyperlink ref="J20" r:id="rId4" display="S&amp;P DowJones" xr:uid="{CBEFF801-7164-4412-8319-344FB966258D}"/>
    <hyperlink ref="J16" r:id="rId5" xr:uid="{874F2706-8AF7-4A47-832A-41BD2C833EE4}"/>
    <hyperlink ref="J17" r:id="rId6" xr:uid="{5E9C8B67-ACE8-46D8-B9D6-DFCCB27ED5F0}"/>
  </hyperlinks>
  <pageMargins left="0.7" right="0.7" top="0.75" bottom="0.75" header="0.3" footer="0.3"/>
  <pageSetup paperSize="9" orientation="portrait" r:id="rId7"/>
  <headerFooter>
    <oddFooter>&amp;L&amp;1#&amp;"Calibri"&amp;10&amp;K000000Classification: Internal</oddFooter>
  </headerFooter>
  <drawing r:id="rId8"/>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5ADF1-E83C-467B-AE95-C799B2129932}">
  <sheetPr codeName="Sheet2"/>
  <dimension ref="A3:R34"/>
  <sheetViews>
    <sheetView zoomScale="110" zoomScaleNormal="110" workbookViewId="0"/>
  </sheetViews>
  <sheetFormatPr defaultColWidth="8.78515625" defaultRowHeight="13.5"/>
  <cols>
    <col min="1" max="1" width="15.640625" style="497" customWidth="1"/>
    <col min="2" max="2" width="2.7109375" style="9" customWidth="1"/>
    <col min="3" max="3" width="5.7109375" style="9" customWidth="1"/>
    <col min="4" max="13" width="8.78515625" style="9"/>
    <col min="14" max="14" width="5.7109375" style="9" customWidth="1"/>
    <col min="15" max="16384" width="8.78515625" style="9"/>
  </cols>
  <sheetData>
    <row r="3" spans="3:15">
      <c r="C3" s="333"/>
      <c r="D3" s="334"/>
      <c r="E3" s="334"/>
      <c r="F3" s="334"/>
      <c r="G3" s="334"/>
      <c r="H3" s="334"/>
      <c r="I3" s="334"/>
      <c r="J3" s="334"/>
      <c r="K3" s="334"/>
      <c r="L3" s="334"/>
      <c r="M3" s="334"/>
      <c r="N3" s="335"/>
    </row>
    <row r="4" spans="3:15">
      <c r="C4" s="336"/>
      <c r="N4" s="337"/>
    </row>
    <row r="5" spans="3:15" ht="23.5">
      <c r="C5" s="336"/>
      <c r="D5" s="1395" t="s">
        <v>838</v>
      </c>
      <c r="E5" s="330"/>
      <c r="F5" s="330"/>
      <c r="G5" s="330"/>
      <c r="H5" s="330"/>
      <c r="I5" s="330"/>
      <c r="J5" s="330"/>
      <c r="K5" s="330"/>
      <c r="L5" s="330"/>
      <c r="M5" s="330"/>
      <c r="N5" s="337"/>
      <c r="O5" s="238"/>
    </row>
    <row r="6" spans="3:15">
      <c r="C6" s="336"/>
      <c r="D6"/>
      <c r="N6" s="337"/>
    </row>
    <row r="7" spans="3:15" ht="33.75" customHeight="1">
      <c r="C7" s="336"/>
      <c r="D7" s="1710" t="s">
        <v>839</v>
      </c>
      <c r="E7" s="1710"/>
      <c r="F7" s="1710"/>
      <c r="G7" s="1710"/>
      <c r="H7" s="1710"/>
      <c r="I7" s="1710"/>
      <c r="J7" s="1710"/>
      <c r="K7" s="1710"/>
      <c r="L7" s="1710"/>
      <c r="M7" s="1710"/>
      <c r="N7" s="337"/>
    </row>
    <row r="8" spans="3:15" ht="5.15" customHeight="1">
      <c r="C8" s="336"/>
      <c r="D8" s="1423"/>
      <c r="E8" s="1423"/>
      <c r="F8" s="1423"/>
      <c r="G8" s="1423"/>
      <c r="H8" s="1423"/>
      <c r="I8" s="1423"/>
      <c r="J8" s="1423"/>
      <c r="K8" s="1423"/>
      <c r="L8" s="1423"/>
      <c r="M8" s="1423"/>
      <c r="N8" s="337"/>
    </row>
    <row r="9" spans="3:15" ht="15">
      <c r="C9" s="336"/>
      <c r="D9" s="1424" t="s">
        <v>840</v>
      </c>
      <c r="E9" s="1425"/>
      <c r="F9" s="1425"/>
      <c r="G9" s="1425"/>
      <c r="H9" s="1425"/>
      <c r="I9" s="1425"/>
      <c r="J9" s="1425"/>
      <c r="K9" s="1425"/>
      <c r="L9" s="1425"/>
      <c r="M9" s="1425"/>
      <c r="N9" s="337"/>
    </row>
    <row r="10" spans="3:15" ht="15">
      <c r="C10" s="336"/>
      <c r="D10" s="1424"/>
      <c r="E10" s="1425"/>
      <c r="F10" s="1425"/>
      <c r="G10" s="1425"/>
      <c r="H10" s="1425"/>
      <c r="I10" s="1425"/>
      <c r="J10" s="1425"/>
      <c r="K10" s="1425"/>
      <c r="L10" s="1425"/>
      <c r="M10" s="1425"/>
      <c r="N10" s="337"/>
    </row>
    <row r="11" spans="3:15" ht="15">
      <c r="C11" s="336"/>
      <c r="D11" s="1424" t="s">
        <v>841</v>
      </c>
      <c r="E11" s="1425"/>
      <c r="F11" s="1425"/>
      <c r="G11" s="1425"/>
      <c r="H11" s="1425"/>
      <c r="I11" s="1425"/>
      <c r="J11" s="1425"/>
      <c r="K11" s="1425"/>
      <c r="L11" s="1425"/>
      <c r="M11" s="1425"/>
      <c r="N11" s="337"/>
    </row>
    <row r="12" spans="3:15" ht="15">
      <c r="C12" s="336"/>
      <c r="D12" s="1424" t="s">
        <v>842</v>
      </c>
      <c r="E12" s="1425"/>
      <c r="F12" s="1425"/>
      <c r="G12" s="1425"/>
      <c r="H12" s="1425"/>
      <c r="I12" s="1425"/>
      <c r="J12" s="1425"/>
      <c r="K12" s="1425"/>
      <c r="L12" s="1425"/>
      <c r="M12" s="1425"/>
      <c r="N12" s="337"/>
    </row>
    <row r="13" spans="3:15" ht="15">
      <c r="C13" s="336"/>
      <c r="D13" s="1424" t="s">
        <v>843</v>
      </c>
      <c r="E13" s="1425"/>
      <c r="F13" s="1425"/>
      <c r="G13" s="1425"/>
      <c r="H13" s="1425"/>
      <c r="I13" s="1425"/>
      <c r="J13" s="1425"/>
      <c r="K13" s="1425"/>
      <c r="L13" s="1425"/>
      <c r="M13" s="1425"/>
      <c r="N13" s="337"/>
    </row>
    <row r="14" spans="3:15" ht="15">
      <c r="C14" s="336"/>
      <c r="D14" s="1424" t="s">
        <v>844</v>
      </c>
      <c r="E14" s="1425"/>
      <c r="F14" s="1425"/>
      <c r="G14" s="1425"/>
      <c r="H14" s="1425"/>
      <c r="I14" s="1425"/>
      <c r="J14" s="1425"/>
      <c r="K14" s="1425"/>
      <c r="L14" s="1425"/>
      <c r="M14" s="1425"/>
      <c r="N14" s="337"/>
    </row>
    <row r="15" spans="3:15" ht="15">
      <c r="C15" s="336"/>
      <c r="D15" s="1424" t="s">
        <v>845</v>
      </c>
      <c r="E15" s="1425"/>
      <c r="F15" s="1425"/>
      <c r="G15" s="1425"/>
      <c r="H15" s="1425"/>
      <c r="I15" s="1425"/>
      <c r="J15" s="1425"/>
      <c r="K15" s="1425"/>
      <c r="L15" s="1425"/>
      <c r="M15" s="1425"/>
      <c r="N15" s="337"/>
    </row>
    <row r="16" spans="3:15" ht="15">
      <c r="C16" s="336"/>
      <c r="D16" s="1424"/>
      <c r="E16" s="1425"/>
      <c r="F16" s="1425"/>
      <c r="G16" s="1425"/>
      <c r="H16" s="1425"/>
      <c r="I16" s="1425"/>
      <c r="J16" s="1425"/>
      <c r="K16" s="1425"/>
      <c r="L16" s="1425"/>
      <c r="M16" s="1425"/>
      <c r="N16" s="337"/>
    </row>
    <row r="17" spans="3:18" ht="15">
      <c r="C17" s="336"/>
      <c r="D17" s="1426" t="s">
        <v>865</v>
      </c>
      <c r="E17" s="1426"/>
      <c r="F17" s="1426"/>
      <c r="G17" s="1426"/>
      <c r="H17" s="1425"/>
      <c r="I17" s="1425"/>
      <c r="J17" s="1425"/>
      <c r="K17" s="1425"/>
      <c r="L17" s="1425"/>
      <c r="M17" s="1425"/>
      <c r="N17" s="337"/>
    </row>
    <row r="18" spans="3:18" ht="14">
      <c r="C18" s="336"/>
      <c r="D18" s="1425"/>
      <c r="E18" s="1425"/>
      <c r="F18" s="1425"/>
      <c r="G18" s="1425"/>
      <c r="H18" s="1425"/>
      <c r="I18" s="1425"/>
      <c r="J18" s="1425"/>
      <c r="K18" s="1425"/>
      <c r="L18" s="1425"/>
      <c r="M18" s="1425"/>
      <c r="N18" s="337"/>
    </row>
    <row r="19" spans="3:18" ht="15">
      <c r="C19" s="336"/>
      <c r="D19" s="1427" t="s">
        <v>846</v>
      </c>
      <c r="E19" s="1425"/>
      <c r="F19" s="1425"/>
      <c r="G19" s="1425"/>
      <c r="H19" s="1425"/>
      <c r="I19" s="1425"/>
      <c r="J19" s="1425"/>
      <c r="K19" s="1425"/>
      <c r="L19" s="1425"/>
      <c r="M19" s="1425"/>
      <c r="N19" s="337"/>
      <c r="O19" s="349"/>
    </row>
    <row r="20" spans="3:18" ht="15">
      <c r="C20" s="336"/>
      <c r="D20" s="1424" t="s">
        <v>847</v>
      </c>
      <c r="E20" s="1425"/>
      <c r="F20" s="1425"/>
      <c r="G20" s="1425"/>
      <c r="H20" s="1425"/>
      <c r="I20" s="1425"/>
      <c r="J20" s="1425"/>
      <c r="K20" s="1425"/>
      <c r="L20" s="1425"/>
      <c r="M20" s="1425"/>
      <c r="N20" s="337"/>
    </row>
    <row r="21" spans="3:18" ht="15">
      <c r="C21" s="336"/>
      <c r="D21" s="1424" t="s">
        <v>848</v>
      </c>
      <c r="E21" s="1425"/>
      <c r="F21" s="1425"/>
      <c r="G21" s="1425"/>
      <c r="H21" s="1425"/>
      <c r="I21" s="1425"/>
      <c r="J21" s="1425"/>
      <c r="K21" s="1425"/>
      <c r="L21" s="1425"/>
      <c r="M21" s="1425"/>
      <c r="N21" s="337"/>
    </row>
    <row r="22" spans="3:18" ht="15">
      <c r="C22" s="336"/>
      <c r="D22" s="1424" t="s">
        <v>849</v>
      </c>
      <c r="E22" s="1425"/>
      <c r="F22" s="1425"/>
      <c r="G22" s="1425"/>
      <c r="H22" s="1425"/>
      <c r="I22" s="1425"/>
      <c r="J22" s="1425"/>
      <c r="K22" s="1425"/>
      <c r="L22" s="1425"/>
      <c r="M22" s="1425"/>
      <c r="N22" s="337"/>
    </row>
    <row r="23" spans="3:18">
      <c r="C23" s="336"/>
      <c r="N23" s="337"/>
    </row>
    <row r="24" spans="3:18" ht="23.5">
      <c r="C24" s="336"/>
      <c r="D24" s="331" t="s">
        <v>867</v>
      </c>
      <c r="E24" s="332"/>
      <c r="F24" s="332"/>
      <c r="G24" s="658"/>
      <c r="H24" s="332"/>
      <c r="I24" s="332"/>
      <c r="J24" s="332"/>
      <c r="K24" s="658"/>
      <c r="L24" s="332"/>
      <c r="M24" s="332"/>
      <c r="N24" s="337"/>
    </row>
    <row r="25" spans="3:18">
      <c r="C25" s="336"/>
      <c r="N25" s="337"/>
      <c r="R25"/>
    </row>
    <row r="26" spans="3:18" ht="16.5">
      <c r="C26" s="336"/>
      <c r="D26" s="391" t="s">
        <v>850</v>
      </c>
      <c r="E26" s="372"/>
      <c r="F26" s="719"/>
      <c r="G26" s="719"/>
      <c r="H26" s="372"/>
      <c r="I26" s="391" t="s">
        <v>851</v>
      </c>
      <c r="J26" s="348"/>
      <c r="N26" s="337"/>
    </row>
    <row r="27" spans="3:18" ht="26.25" customHeight="1">
      <c r="C27" s="336"/>
      <c r="D27" s="348"/>
      <c r="E27" s="348"/>
      <c r="F27" s="1711" t="s">
        <v>852</v>
      </c>
      <c r="G27" s="1711"/>
      <c r="H27" s="338"/>
      <c r="I27" s="338"/>
      <c r="J27" s="338"/>
      <c r="L27" s="392"/>
      <c r="M27" s="392"/>
      <c r="N27" s="393"/>
      <c r="O27" s="338"/>
    </row>
    <row r="28" spans="3:18" ht="26.25" customHeight="1">
      <c r="C28" s="336"/>
      <c r="D28" s="348"/>
      <c r="E28" s="348"/>
      <c r="F28" s="1711" t="s">
        <v>853</v>
      </c>
      <c r="G28" s="1711"/>
      <c r="H28" s="338"/>
      <c r="I28" s="338"/>
      <c r="J28" s="338"/>
      <c r="L28" s="392"/>
      <c r="M28" s="392"/>
      <c r="N28" s="393"/>
      <c r="O28" s="338"/>
    </row>
    <row r="29" spans="3:18" ht="26.25" customHeight="1">
      <c r="C29" s="336"/>
      <c r="D29" s="348"/>
      <c r="E29" s="348"/>
      <c r="F29" s="1711" t="s">
        <v>854</v>
      </c>
      <c r="G29" s="1711"/>
      <c r="H29" s="338"/>
      <c r="I29" s="338"/>
      <c r="J29" s="338"/>
      <c r="L29" s="392"/>
      <c r="M29" s="392"/>
      <c r="N29" s="393"/>
      <c r="O29" s="338"/>
      <c r="P29" s="238"/>
    </row>
    <row r="30" spans="3:18" ht="26.25" customHeight="1">
      <c r="C30" s="336"/>
      <c r="D30" s="348"/>
      <c r="E30" s="348"/>
      <c r="F30" s="1711" t="s">
        <v>855</v>
      </c>
      <c r="G30" s="1711"/>
      <c r="H30" s="338"/>
      <c r="I30" s="338"/>
      <c r="J30" s="338"/>
      <c r="L30" s="392"/>
      <c r="M30" s="392"/>
      <c r="N30" s="393"/>
      <c r="O30" s="338"/>
      <c r="P30" s="349"/>
    </row>
    <row r="31" spans="3:18" ht="26.25" customHeight="1">
      <c r="C31" s="336"/>
      <c r="D31" s="348"/>
      <c r="E31" s="348"/>
      <c r="F31" s="392"/>
      <c r="G31" s="392"/>
      <c r="H31" s="338"/>
      <c r="I31" s="338"/>
      <c r="J31" s="338"/>
      <c r="L31" s="392"/>
      <c r="M31" s="392"/>
      <c r="N31" s="393"/>
      <c r="O31" s="338"/>
    </row>
    <row r="32" spans="3:18" ht="16.5">
      <c r="C32" s="336"/>
      <c r="D32" s="348"/>
      <c r="E32" s="348"/>
      <c r="F32" s="338"/>
      <c r="G32" s="338"/>
      <c r="H32" s="338"/>
      <c r="I32" s="338"/>
      <c r="J32" s="338"/>
      <c r="K32" s="338"/>
      <c r="L32" s="338"/>
      <c r="M32" s="338"/>
      <c r="N32" s="393"/>
      <c r="O32" s="338"/>
    </row>
    <row r="33" spans="3:15" ht="16.5">
      <c r="C33" s="339"/>
      <c r="D33" s="330"/>
      <c r="E33" s="330"/>
      <c r="F33" s="394"/>
      <c r="G33" s="394"/>
      <c r="H33" s="394"/>
      <c r="I33" s="394"/>
      <c r="J33" s="394"/>
      <c r="K33" s="394"/>
      <c r="L33" s="394"/>
      <c r="M33" s="394"/>
      <c r="N33" s="395"/>
      <c r="O33" s="338"/>
    </row>
    <row r="34" spans="3:15" ht="16.5">
      <c r="F34" s="338"/>
      <c r="G34" s="338"/>
      <c r="H34" s="338"/>
      <c r="I34" s="338"/>
      <c r="J34" s="338"/>
      <c r="K34" s="338"/>
      <c r="L34" s="338"/>
      <c r="M34" s="338"/>
      <c r="N34" s="338"/>
      <c r="O34" s="338"/>
    </row>
  </sheetData>
  <sheetProtection algorithmName="SHA-512" hashValue="XffWJX3vM/J4WCqLGZ7M3lriT/wCDSPrGPQ0pMocNR34W+uwNm3QdpXTTZCALmBsZpX71M0lODPqGghlZdlY7A==" saltValue="7y98bfyBRaYZqkIBU/HceA==" spinCount="100000" sheet="1" objects="1" scenarios="1"/>
  <mergeCells count="5">
    <mergeCell ref="D7:M7"/>
    <mergeCell ref="F27:G27"/>
    <mergeCell ref="F28:G28"/>
    <mergeCell ref="F29:G29"/>
    <mergeCell ref="F30:G30"/>
  </mergeCells>
  <phoneticPr fontId="69" type="noConversion"/>
  <hyperlinks>
    <hyperlink ref="F27" r:id="rId1" xr:uid="{596A491C-ED3B-4CE4-8C2C-EF7D244A2F86}"/>
    <hyperlink ref="F28" r:id="rId2" xr:uid="{620C0845-82A5-4154-A6E1-413F070C1806}"/>
    <hyperlink ref="F29" r:id="rId3" xr:uid="{3A8DA116-79A5-4E61-9AA3-22A996225BC4}"/>
    <hyperlink ref="F30" r:id="rId4" xr:uid="{06EA06A1-3F42-4A9B-9348-C59E4225D737}"/>
    <hyperlink ref="D17" r:id="rId5" xr:uid="{C033ADEC-2F71-45C1-B00E-E94E449B4F46}"/>
  </hyperlinks>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E734-870D-4C62-A84E-0B12E9C297A4}">
  <sheetPr codeName="Sheet33"/>
  <dimension ref="A2:H48"/>
  <sheetViews>
    <sheetView showGridLines="0" zoomScale="110" zoomScaleNormal="110" workbookViewId="0"/>
  </sheetViews>
  <sheetFormatPr defaultRowHeight="13.5"/>
  <cols>
    <col min="1" max="1" width="15.640625" style="497" customWidth="1"/>
    <col min="2" max="2" width="2.7109375" customWidth="1"/>
    <col min="3" max="3" width="1.5" customWidth="1"/>
    <col min="4" max="4" width="79.5" customWidth="1"/>
    <col min="5" max="5" width="1.5" customWidth="1"/>
  </cols>
  <sheetData>
    <row r="2" spans="3:8">
      <c r="G2" s="13"/>
    </row>
    <row r="3" spans="3:8" ht="10.15" customHeight="1">
      <c r="C3" s="508"/>
      <c r="D3" s="509"/>
      <c r="E3" s="511"/>
    </row>
    <row r="4" spans="3:8" ht="23.5">
      <c r="C4" s="512"/>
      <c r="D4" s="513" t="s">
        <v>4</v>
      </c>
      <c r="E4" s="516"/>
      <c r="G4" s="237"/>
    </row>
    <row r="5" spans="3:8" ht="5.5" customHeight="1">
      <c r="C5" s="512"/>
      <c r="D5" s="535"/>
      <c r="E5" s="516"/>
    </row>
    <row r="6" spans="3:8" ht="1" customHeight="1">
      <c r="C6" s="512"/>
      <c r="D6" s="520"/>
      <c r="E6" s="516"/>
    </row>
    <row r="7" spans="3:8" ht="16.5">
      <c r="C7" s="536"/>
      <c r="D7" s="537" t="s">
        <v>99</v>
      </c>
      <c r="E7" s="538"/>
    </row>
    <row r="8" spans="3:8" ht="16.5">
      <c r="C8" s="539"/>
      <c r="D8" s="517" t="s">
        <v>100</v>
      </c>
      <c r="E8" s="540"/>
    </row>
    <row r="9" spans="3:8" ht="5.15" customHeight="1">
      <c r="C9" s="512"/>
      <c r="D9" s="520"/>
      <c r="E9" s="516"/>
    </row>
    <row r="10" spans="3:8" ht="16.5">
      <c r="C10" s="512"/>
      <c r="D10" s="537" t="s">
        <v>101</v>
      </c>
      <c r="E10" s="516"/>
      <c r="F10" s="237"/>
    </row>
    <row r="11" spans="3:8" ht="98">
      <c r="C11" s="512"/>
      <c r="D11" s="790" t="s">
        <v>102</v>
      </c>
      <c r="E11" s="516"/>
      <c r="F11" s="329"/>
      <c r="H11" s="160"/>
    </row>
    <row r="12" spans="3:8" ht="5.15" customHeight="1">
      <c r="C12" s="512"/>
      <c r="D12" s="520"/>
      <c r="E12" s="516"/>
    </row>
    <row r="13" spans="3:8" ht="14.15" customHeight="1">
      <c r="C13" s="512"/>
      <c r="D13" s="537" t="s">
        <v>103</v>
      </c>
      <c r="E13" s="516"/>
    </row>
    <row r="14" spans="3:8" ht="182">
      <c r="C14" s="512"/>
      <c r="D14" s="790" t="s">
        <v>104</v>
      </c>
      <c r="E14" s="516"/>
      <c r="H14" s="159"/>
    </row>
    <row r="15" spans="3:8" ht="5.15" customHeight="1">
      <c r="C15" s="512"/>
      <c r="D15" s="517"/>
      <c r="E15" s="516"/>
      <c r="H15" s="159"/>
    </row>
    <row r="16" spans="3:8" ht="18.5">
      <c r="C16" s="512"/>
      <c r="D16" s="517" t="s">
        <v>105</v>
      </c>
      <c r="E16" s="516"/>
      <c r="H16" s="159"/>
    </row>
    <row r="17" spans="3:8" ht="112">
      <c r="C17" s="512"/>
      <c r="D17" s="517" t="s">
        <v>106</v>
      </c>
      <c r="E17" s="516"/>
      <c r="H17" s="159"/>
    </row>
    <row r="18" spans="3:8" ht="5.15" customHeight="1">
      <c r="C18" s="512"/>
      <c r="D18" s="517"/>
      <c r="E18" s="516"/>
      <c r="H18" s="159"/>
    </row>
    <row r="19" spans="3:8" ht="98">
      <c r="C19" s="512"/>
      <c r="D19" s="517" t="s">
        <v>107</v>
      </c>
      <c r="E19" s="516"/>
      <c r="H19" s="159"/>
    </row>
    <row r="20" spans="3:8" ht="5.15" customHeight="1">
      <c r="C20" s="512"/>
      <c r="D20" s="517"/>
      <c r="E20" s="516"/>
      <c r="H20" s="159"/>
    </row>
    <row r="21" spans="3:8" ht="70">
      <c r="C21" s="512"/>
      <c r="D21" s="517" t="s">
        <v>108</v>
      </c>
      <c r="E21" s="516"/>
      <c r="H21" s="159"/>
    </row>
    <row r="22" spans="3:8" ht="3" customHeight="1">
      <c r="C22" s="512"/>
      <c r="D22" s="517"/>
      <c r="E22" s="516"/>
      <c r="H22" s="159"/>
    </row>
    <row r="23" spans="3:8" ht="12.75" customHeight="1">
      <c r="C23" s="512"/>
      <c r="D23" s="537" t="s">
        <v>109</v>
      </c>
      <c r="E23" s="516"/>
      <c r="H23" s="159"/>
    </row>
    <row r="24" spans="3:8" ht="84">
      <c r="C24" s="512"/>
      <c r="D24" s="517" t="s">
        <v>110</v>
      </c>
      <c r="E24" s="516"/>
      <c r="H24" s="159"/>
    </row>
    <row r="25" spans="3:8" ht="5.15" customHeight="1">
      <c r="C25" s="512"/>
      <c r="D25" s="520"/>
      <c r="E25" s="516"/>
    </row>
    <row r="26" spans="3:8" ht="16.5">
      <c r="C26" s="512"/>
      <c r="D26" s="537" t="s">
        <v>111</v>
      </c>
      <c r="E26" s="516"/>
    </row>
    <row r="27" spans="3:8" ht="87" customHeight="1">
      <c r="C27" s="512"/>
      <c r="D27" s="541" t="s">
        <v>112</v>
      </c>
      <c r="E27" s="516"/>
    </row>
    <row r="28" spans="3:8" ht="5.15" customHeight="1">
      <c r="C28" s="512"/>
      <c r="D28" s="537"/>
      <c r="E28" s="516"/>
    </row>
    <row r="29" spans="3:8" ht="72" customHeight="1">
      <c r="C29" s="512"/>
      <c r="D29" s="748" t="s">
        <v>113</v>
      </c>
      <c r="E29" s="516"/>
    </row>
    <row r="30" spans="3:8" ht="5.15" customHeight="1">
      <c r="C30" s="512"/>
      <c r="D30" s="748"/>
      <c r="E30" s="516"/>
    </row>
    <row r="31" spans="3:8" ht="16.5">
      <c r="C31" s="512"/>
      <c r="D31" s="748" t="s">
        <v>114</v>
      </c>
      <c r="E31" s="516"/>
    </row>
    <row r="32" spans="3:8" ht="5.15" customHeight="1">
      <c r="C32" s="512"/>
      <c r="D32" s="748"/>
      <c r="E32" s="516"/>
    </row>
    <row r="33" spans="1:8" ht="196">
      <c r="C33" s="512"/>
      <c r="D33" s="748" t="s">
        <v>115</v>
      </c>
      <c r="E33" s="516"/>
    </row>
    <row r="34" spans="1:8" ht="10.5" customHeight="1">
      <c r="C34" s="512"/>
      <c r="D34" s="541"/>
      <c r="E34" s="516"/>
    </row>
    <row r="35" spans="1:8" ht="140">
      <c r="C35" s="512"/>
      <c r="D35" s="542" t="s">
        <v>899</v>
      </c>
      <c r="E35" s="516"/>
      <c r="H35" s="237"/>
    </row>
    <row r="36" spans="1:8" ht="8.5" customHeight="1">
      <c r="C36" s="512"/>
      <c r="D36" s="542"/>
      <c r="E36" s="516"/>
      <c r="H36" s="237"/>
    </row>
    <row r="37" spans="1:8" ht="145" customHeight="1">
      <c r="C37" s="512"/>
      <c r="D37" s="542" t="s">
        <v>898</v>
      </c>
      <c r="E37" s="516"/>
      <c r="H37" s="237"/>
    </row>
    <row r="38" spans="1:8" ht="3" customHeight="1">
      <c r="C38" s="512"/>
      <c r="D38" s="520"/>
      <c r="E38" s="516"/>
    </row>
    <row r="39" spans="1:8" ht="41.25" customHeight="1">
      <c r="C39" s="512"/>
      <c r="D39" s="517" t="s">
        <v>116</v>
      </c>
      <c r="E39" s="516"/>
    </row>
    <row r="40" spans="1:8" ht="5.15" customHeight="1">
      <c r="C40" s="512"/>
      <c r="D40" s="517"/>
      <c r="E40" s="516"/>
    </row>
    <row r="41" spans="1:8" ht="126">
      <c r="C41" s="512"/>
      <c r="D41" s="542" t="s">
        <v>117</v>
      </c>
      <c r="E41" s="516"/>
    </row>
    <row r="42" spans="1:8" s="1436" customFormat="1" ht="9.65" customHeight="1">
      <c r="A42" s="497"/>
      <c r="C42" s="512"/>
      <c r="D42" s="542"/>
      <c r="E42" s="516"/>
    </row>
    <row r="43" spans="1:8" s="1436" customFormat="1" ht="56">
      <c r="A43" s="497"/>
      <c r="C43" s="512"/>
      <c r="D43" s="542" t="s">
        <v>911</v>
      </c>
      <c r="E43" s="516"/>
    </row>
    <row r="44" spans="1:8" ht="31.5" customHeight="1">
      <c r="C44" s="512"/>
      <c r="D44" s="520"/>
      <c r="E44" s="516"/>
    </row>
    <row r="45" spans="1:8" ht="16.5">
      <c r="C45" s="512"/>
      <c r="D45" s="1543" t="s">
        <v>118</v>
      </c>
      <c r="E45" s="516"/>
      <c r="F45" s="13"/>
    </row>
    <row r="46" spans="1:8" ht="16.5">
      <c r="C46" s="512"/>
      <c r="D46" s="1544" t="s">
        <v>119</v>
      </c>
      <c r="E46" s="516"/>
    </row>
    <row r="47" spans="1:8" ht="16.5">
      <c r="C47" s="512"/>
      <c r="D47" s="520"/>
      <c r="E47" s="516"/>
    </row>
    <row r="48" spans="1:8" ht="16.5">
      <c r="C48" s="543"/>
      <c r="D48" s="544"/>
      <c r="E48" s="545"/>
    </row>
  </sheetData>
  <sheetProtection algorithmName="SHA-512" hashValue="LZt0kpyGPBV3tNbWriReUWK9Nzsu1KdlE+nBIYti/2i2FaWI2ZK0O6Az4DjPeocIeCzrfo9/vXNqKNkDCAAfrA==" saltValue="aTqFtG0cIOHzRDZmDXRNSQ==" spinCount="100000" sheet="1" objects="1" scenarios="1"/>
  <hyperlinks>
    <hyperlink ref="D46" r:id="rId1" xr:uid="{9F51942D-598D-488F-986F-E782C08B9C30}"/>
  </hyperlinks>
  <pageMargins left="0.7" right="0.7" top="0.75" bottom="0.75" header="0.3" footer="0.3"/>
  <pageSetup paperSize="9" orientation="portrait" r:id="rId2"/>
  <headerFooter>
    <oddFooter>&amp;L&amp;1#&amp;"Calibri"&amp;10&amp;K000000Classification: Internal</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D10FF-899A-495D-B4A1-1ADF1DEE4FB9}">
  <sheetPr codeName="Sheet18"/>
  <dimension ref="A2:K64"/>
  <sheetViews>
    <sheetView showGridLines="0" topLeftCell="A16" zoomScale="110" zoomScaleNormal="110" workbookViewId="0"/>
  </sheetViews>
  <sheetFormatPr defaultColWidth="9.0703125" defaultRowHeight="13.5"/>
  <cols>
    <col min="1" max="1" width="15.640625" style="497" customWidth="1"/>
    <col min="2" max="2" width="2.7109375" style="9" customWidth="1"/>
    <col min="3" max="3" width="1.5" style="9" customWidth="1"/>
    <col min="4" max="4" width="112.2109375" style="9" customWidth="1"/>
    <col min="5" max="5" width="1.5" style="9" customWidth="1"/>
    <col min="6" max="16384" width="9.0703125" style="9"/>
  </cols>
  <sheetData>
    <row r="2" spans="3:5" ht="12.75" customHeight="1"/>
    <row r="4" spans="3:5" ht="5.25" customHeight="1"/>
    <row r="5" spans="3:5">
      <c r="C5" s="546"/>
      <c r="D5" s="547"/>
      <c r="E5" s="548"/>
    </row>
    <row r="6" spans="3:5" ht="23.5">
      <c r="C6" s="549"/>
      <c r="D6" s="550" t="s">
        <v>6</v>
      </c>
      <c r="E6" s="551"/>
    </row>
    <row r="7" spans="3:5">
      <c r="C7" s="549"/>
      <c r="D7" s="532"/>
      <c r="E7" s="552"/>
    </row>
    <row r="8" spans="3:5" ht="14">
      <c r="C8" s="549"/>
      <c r="D8" s="541" t="s">
        <v>120</v>
      </c>
      <c r="E8" s="552"/>
    </row>
    <row r="9" spans="3:5" ht="5.15" customHeight="1">
      <c r="C9" s="549"/>
      <c r="D9" s="532"/>
      <c r="E9" s="552"/>
    </row>
    <row r="10" spans="3:5" ht="18" customHeight="1">
      <c r="C10" s="549"/>
      <c r="D10" s="541" t="s">
        <v>121</v>
      </c>
      <c r="E10" s="552"/>
    </row>
    <row r="11" spans="3:5" ht="3" customHeight="1">
      <c r="C11" s="549"/>
      <c r="D11" s="541"/>
      <c r="E11" s="552"/>
    </row>
    <row r="12" spans="3:5" ht="71.5" customHeight="1">
      <c r="C12" s="549"/>
      <c r="D12" s="541" t="s">
        <v>124</v>
      </c>
      <c r="E12" s="552"/>
    </row>
    <row r="13" spans="3:5" ht="4.5" customHeight="1">
      <c r="C13" s="549"/>
      <c r="D13" s="527"/>
      <c r="E13" s="552"/>
    </row>
    <row r="14" spans="3:5" ht="83.5" customHeight="1">
      <c r="C14" s="549"/>
      <c r="D14" s="553" t="s">
        <v>122</v>
      </c>
      <c r="E14" s="552"/>
    </row>
    <row r="15" spans="3:5" ht="5.15" customHeight="1">
      <c r="C15" s="549"/>
      <c r="D15" s="527"/>
      <c r="E15" s="552"/>
    </row>
    <row r="16" spans="3:5" ht="69.650000000000006" customHeight="1">
      <c r="C16" s="549"/>
      <c r="D16" s="553" t="s">
        <v>123</v>
      </c>
      <c r="E16" s="552"/>
    </row>
    <row r="17" spans="1:11" ht="5.15" customHeight="1">
      <c r="C17" s="549"/>
      <c r="D17" s="527"/>
      <c r="E17" s="552"/>
    </row>
    <row r="18" spans="1:11" ht="42">
      <c r="C18" s="549"/>
      <c r="D18" s="554" t="s">
        <v>125</v>
      </c>
      <c r="E18" s="552"/>
      <c r="G18" s="238"/>
    </row>
    <row r="19" spans="1:11" s="41" customFormat="1" ht="36.65" customHeight="1">
      <c r="A19" s="496"/>
      <c r="C19" s="555"/>
      <c r="D19" s="556"/>
      <c r="E19" s="557"/>
    </row>
    <row r="20" spans="1:11" s="41" customFormat="1" ht="60.65" customHeight="1">
      <c r="A20" s="496"/>
      <c r="C20" s="555"/>
      <c r="D20" s="556"/>
      <c r="E20" s="557"/>
    </row>
    <row r="21" spans="1:11" s="41" customFormat="1" ht="59.15" customHeight="1">
      <c r="A21" s="496"/>
      <c r="C21" s="555"/>
      <c r="D21" s="556"/>
      <c r="E21" s="557"/>
    </row>
    <row r="22" spans="1:11" customFormat="1" ht="42" customHeight="1">
      <c r="A22" s="497"/>
      <c r="C22" s="549"/>
      <c r="D22" s="532"/>
      <c r="E22" s="552"/>
      <c r="F22" s="9"/>
      <c r="G22" s="9"/>
      <c r="H22" s="9"/>
      <c r="I22" s="9"/>
      <c r="J22" s="9"/>
      <c r="K22" s="9"/>
    </row>
    <row r="23" spans="1:11" customFormat="1" ht="54.65" customHeight="1">
      <c r="A23" s="497"/>
      <c r="C23" s="549"/>
      <c r="D23" s="532"/>
      <c r="E23" s="552"/>
      <c r="F23" s="9"/>
      <c r="G23" s="9"/>
      <c r="H23" s="9"/>
      <c r="I23" s="9"/>
      <c r="J23" s="9"/>
      <c r="K23" s="9"/>
    </row>
    <row r="24" spans="1:11" customFormat="1" ht="36.65" customHeight="1">
      <c r="A24" s="497"/>
      <c r="C24" s="549"/>
      <c r="D24" s="532"/>
      <c r="E24" s="552"/>
      <c r="F24" s="9"/>
      <c r="G24" s="9"/>
      <c r="H24" s="9"/>
      <c r="I24" s="9"/>
      <c r="J24" s="9"/>
      <c r="K24" s="9"/>
    </row>
    <row r="25" spans="1:11">
      <c r="C25" s="549"/>
      <c r="D25" s="532"/>
      <c r="E25" s="552"/>
    </row>
    <row r="26" spans="1:11">
      <c r="C26" s="549"/>
      <c r="D26" s="532"/>
      <c r="E26" s="552"/>
    </row>
    <row r="27" spans="1:11">
      <c r="C27" s="549"/>
      <c r="D27" s="532"/>
      <c r="E27" s="552"/>
    </row>
    <row r="28" spans="1:11">
      <c r="C28" s="549"/>
      <c r="D28" s="532"/>
      <c r="E28" s="552"/>
    </row>
    <row r="29" spans="1:11">
      <c r="C29" s="549"/>
      <c r="D29" s="532"/>
      <c r="E29" s="552"/>
    </row>
    <row r="30" spans="1:11">
      <c r="C30" s="549"/>
      <c r="D30" s="532"/>
      <c r="E30" s="552"/>
    </row>
    <row r="31" spans="1:11">
      <c r="C31" s="549"/>
      <c r="D31" s="532"/>
      <c r="E31" s="552"/>
    </row>
    <row r="32" spans="1:11">
      <c r="C32" s="549"/>
      <c r="D32" s="532"/>
      <c r="E32" s="552"/>
    </row>
    <row r="33" spans="3:7">
      <c r="C33" s="549"/>
      <c r="D33" s="532"/>
      <c r="E33" s="552"/>
    </row>
    <row r="34" spans="3:7">
      <c r="C34" s="549"/>
      <c r="D34" s="532"/>
      <c r="E34" s="552"/>
    </row>
    <row r="35" spans="3:7">
      <c r="C35" s="549"/>
      <c r="D35" s="532"/>
      <c r="E35" s="552"/>
    </row>
    <row r="36" spans="3:7">
      <c r="C36" s="549"/>
      <c r="D36" s="532"/>
      <c r="E36" s="552"/>
    </row>
    <row r="37" spans="3:7">
      <c r="C37" s="549"/>
      <c r="D37" s="532"/>
      <c r="E37" s="552"/>
      <c r="G37" s="238"/>
    </row>
    <row r="38" spans="3:7">
      <c r="C38" s="549"/>
      <c r="D38" s="532"/>
      <c r="E38" s="552"/>
    </row>
    <row r="39" spans="3:7">
      <c r="C39" s="549"/>
      <c r="D39" s="532"/>
      <c r="E39" s="552"/>
    </row>
    <row r="40" spans="3:7">
      <c r="C40" s="549"/>
      <c r="D40" s="532"/>
      <c r="E40" s="552"/>
    </row>
    <row r="41" spans="3:7">
      <c r="C41" s="549"/>
      <c r="D41" s="532"/>
      <c r="E41" s="552"/>
    </row>
    <row r="42" spans="3:7">
      <c r="C42" s="549"/>
      <c r="D42" s="532"/>
      <c r="E42" s="552"/>
    </row>
    <row r="43" spans="3:7">
      <c r="C43" s="549"/>
      <c r="D43" s="532"/>
      <c r="E43" s="552"/>
    </row>
    <row r="44" spans="3:7" ht="43.5" customHeight="1">
      <c r="C44" s="549"/>
      <c r="D44" s="532"/>
      <c r="E44" s="552"/>
    </row>
    <row r="45" spans="3:7" ht="14">
      <c r="C45" s="549"/>
      <c r="D45" s="558"/>
      <c r="E45" s="552"/>
    </row>
    <row r="46" spans="3:7">
      <c r="C46" s="549"/>
      <c r="D46" s="532"/>
      <c r="E46" s="552"/>
    </row>
    <row r="47" spans="3:7" ht="14">
      <c r="C47" s="549"/>
      <c r="D47" s="559" t="s">
        <v>8</v>
      </c>
      <c r="E47" s="552"/>
    </row>
    <row r="48" spans="3:7" ht="28">
      <c r="C48" s="549"/>
      <c r="D48" s="560" t="s">
        <v>126</v>
      </c>
      <c r="E48" s="552"/>
      <c r="G48" s="238"/>
    </row>
    <row r="49" spans="3:7" ht="5.15" customHeight="1">
      <c r="C49" s="549"/>
      <c r="D49" s="561"/>
      <c r="E49" s="552"/>
      <c r="G49" s="238"/>
    </row>
    <row r="50" spans="3:7" ht="42">
      <c r="C50" s="549"/>
      <c r="D50" s="562" t="s">
        <v>127</v>
      </c>
      <c r="E50" s="552"/>
      <c r="F50" s="688"/>
      <c r="G50" s="238"/>
    </row>
    <row r="51" spans="3:7" ht="5.15" customHeight="1">
      <c r="C51" s="549"/>
      <c r="D51" s="563"/>
      <c r="E51" s="552"/>
    </row>
    <row r="52" spans="3:7" ht="42">
      <c r="C52" s="549"/>
      <c r="D52" s="562" t="s">
        <v>128</v>
      </c>
      <c r="E52" s="552"/>
    </row>
    <row r="53" spans="3:7" ht="5.15" customHeight="1">
      <c r="C53" s="549"/>
      <c r="D53" s="563"/>
      <c r="E53" s="552"/>
    </row>
    <row r="54" spans="3:7" ht="42">
      <c r="C54" s="549"/>
      <c r="D54" s="562" t="s">
        <v>129</v>
      </c>
      <c r="E54" s="552"/>
    </row>
    <row r="55" spans="3:7" ht="5.15" customHeight="1">
      <c r="C55" s="549"/>
      <c r="D55" s="563"/>
      <c r="E55" s="552"/>
    </row>
    <row r="56" spans="3:7" ht="42">
      <c r="C56" s="549"/>
      <c r="D56" s="562" t="s">
        <v>130</v>
      </c>
      <c r="E56" s="552"/>
    </row>
    <row r="57" spans="3:7" ht="5.15" customHeight="1">
      <c r="C57" s="549"/>
      <c r="D57" s="563"/>
      <c r="E57" s="552"/>
    </row>
    <row r="58" spans="3:7" ht="42">
      <c r="C58" s="549"/>
      <c r="D58" s="562" t="s">
        <v>131</v>
      </c>
      <c r="E58" s="552"/>
    </row>
    <row r="59" spans="3:7" ht="15">
      <c r="C59" s="549"/>
      <c r="D59" s="561"/>
      <c r="E59" s="552"/>
    </row>
    <row r="60" spans="3:7" ht="15">
      <c r="C60" s="549"/>
      <c r="D60" s="561" t="s">
        <v>132</v>
      </c>
      <c r="E60" s="552"/>
    </row>
    <row r="61" spans="3:7" ht="15">
      <c r="C61" s="549"/>
      <c r="D61" s="564" t="s">
        <v>133</v>
      </c>
      <c r="E61" s="552"/>
    </row>
    <row r="62" spans="3:7" ht="15">
      <c r="C62" s="549"/>
      <c r="D62" s="564" t="s">
        <v>134</v>
      </c>
      <c r="E62" s="552"/>
    </row>
    <row r="63" spans="3:7" ht="15">
      <c r="C63" s="549"/>
      <c r="D63" s="564" t="s">
        <v>135</v>
      </c>
      <c r="E63" s="552"/>
    </row>
    <row r="64" spans="3:7">
      <c r="C64" s="565"/>
      <c r="D64" s="566"/>
      <c r="E64" s="567"/>
    </row>
  </sheetData>
  <sheetProtection algorithmName="SHA-512" hashValue="SA4nX3El+4DGFtZAeCPI4x+ilwdZwTOUGHtKKQzZfl0mlB8KGUKsktn5JqK1K+Mhj4tAgNUmOgV75jmHE023rg==" saltValue="xhvR1vK0aP5xPWgL/cucpw==" spinCount="100000" sheet="1" objects="1" scenarios="1"/>
  <hyperlinks>
    <hyperlink ref="D62" r:id="rId1" display="For more information, please see our code of conduct here" xr:uid="{8808043E-0EFA-4879-A818-B02103240EED}"/>
    <hyperlink ref="D63" r:id="rId2" display="Supplier Code of Conduct" xr:uid="{523303D1-EDD9-4463-B825-0F19F2B050AB}"/>
    <hyperlink ref="D61" r:id="rId3" display="Maersk-com/about" xr:uid="{A1288497-4CFC-44CB-B72D-E2277D5C2F48}"/>
  </hyperlinks>
  <pageMargins left="0.7" right="0.7" top="0.75" bottom="0.75" header="0.3" footer="0.3"/>
  <pageSetup paperSize="9" orientation="portrait" r:id="rId4"/>
  <headerFooter>
    <oddFooter>&amp;L&amp;1#&amp;"Calibri"&amp;10&amp;K000000Classification: Internal</oddFoot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EB06-DAAB-4326-AC90-6653FA8E9A3A}">
  <dimension ref="A1:G14"/>
  <sheetViews>
    <sheetView showGridLines="0" zoomScale="110" zoomScaleNormal="110" workbookViewId="0"/>
  </sheetViews>
  <sheetFormatPr defaultRowHeight="13.5"/>
  <cols>
    <col min="1" max="1" width="15.640625" style="497" customWidth="1"/>
    <col min="2" max="2" width="2.7109375" customWidth="1"/>
    <col min="3" max="3" width="1.5" customWidth="1"/>
    <col min="4" max="4" width="135.2109375" customWidth="1"/>
    <col min="5" max="5" width="1.0703125" customWidth="1"/>
  </cols>
  <sheetData>
    <row r="1" spans="1:7">
      <c r="F1" s="13"/>
    </row>
    <row r="4" spans="1:7">
      <c r="C4" s="632"/>
      <c r="D4" s="633"/>
      <c r="E4" s="634"/>
    </row>
    <row r="5" spans="1:7" ht="23.5">
      <c r="C5" s="570"/>
      <c r="D5" s="515" t="s">
        <v>860</v>
      </c>
      <c r="E5" s="630"/>
    </row>
    <row r="6" spans="1:7" ht="228" customHeight="1">
      <c r="C6" s="568"/>
      <c r="D6" s="541" t="s">
        <v>875</v>
      </c>
      <c r="E6" s="569"/>
    </row>
    <row r="7" spans="1:7" ht="116.5" customHeight="1">
      <c r="C7" s="568"/>
      <c r="D7" s="541" t="s">
        <v>897</v>
      </c>
      <c r="E7" s="569"/>
    </row>
    <row r="8" spans="1:7" ht="157.5" customHeight="1">
      <c r="C8" s="570"/>
      <c r="D8" s="542" t="s">
        <v>876</v>
      </c>
      <c r="E8" s="571"/>
      <c r="F8" s="689"/>
    </row>
    <row r="9" spans="1:7" ht="220.5" customHeight="1">
      <c r="C9" s="570"/>
      <c r="D9" s="517"/>
      <c r="E9" s="571"/>
      <c r="F9" s="329"/>
      <c r="G9" s="160"/>
    </row>
    <row r="10" spans="1:7" ht="54" customHeight="1">
      <c r="C10" s="570"/>
      <c r="D10" s="537"/>
      <c r="E10" s="572"/>
    </row>
    <row r="11" spans="1:7" ht="355.5" customHeight="1">
      <c r="C11" s="570"/>
      <c r="D11" s="517"/>
      <c r="E11" s="571"/>
      <c r="G11" s="159"/>
    </row>
    <row r="12" spans="1:7" s="41" customFormat="1" ht="73.5" customHeight="1">
      <c r="A12" s="496"/>
      <c r="C12" s="573"/>
      <c r="D12" s="542"/>
      <c r="E12" s="574"/>
    </row>
    <row r="13" spans="1:7" ht="361" customHeight="1">
      <c r="C13" s="575"/>
      <c r="D13" s="532"/>
      <c r="E13" s="576"/>
      <c r="G13" s="690"/>
    </row>
    <row r="14" spans="1:7" ht="18.75" customHeight="1">
      <c r="C14" s="577"/>
      <c r="D14" s="631"/>
      <c r="E14" s="629"/>
    </row>
  </sheetData>
  <sheetProtection algorithmName="SHA-512" hashValue="3sjYl14i16YrrsHF5yj4nkacDDqRVEQvfkA6ywPqDIk0RcqHC3y/0IYl48+wGrCYC4W6Vo1Ti8joI4Xz7OaCTA==" saltValue="GWN9b9iu0JWHDpNq0LoVrA==" spinCount="100000" sheet="1" objects="1" scenarios="1"/>
  <pageMargins left="0.7" right="0.7" top="0.75" bottom="0.75" header="0.3" footer="0.3"/>
  <pageSetup paperSize="9" orientation="portrait" r:id="rId1"/>
  <headerFooter>
    <oddFooter>&amp;L&amp;1#&amp;"Calibri"&amp;10&amp;K000000Classification: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41E5-F97F-4DB8-B82A-D4D77E681716}">
  <sheetPr codeName="Sheet19"/>
  <dimension ref="A2:K63"/>
  <sheetViews>
    <sheetView showGridLines="0" zoomScale="110" zoomScaleNormal="110" workbookViewId="0">
      <selection activeCell="D12" sqref="D12:H12"/>
    </sheetView>
  </sheetViews>
  <sheetFormatPr defaultRowHeight="13.5"/>
  <cols>
    <col min="1" max="1" width="15.640625" style="497" customWidth="1"/>
    <col min="2" max="2" width="2.7109375" customWidth="1"/>
    <col min="3" max="3" width="1.5" customWidth="1"/>
    <col min="4" max="4" width="22.0703125" customWidth="1"/>
    <col min="5" max="5" width="8.78515625" customWidth="1"/>
    <col min="6" max="6" width="55.5" customWidth="1"/>
    <col min="7" max="7" width="5.5" customWidth="1"/>
    <col min="8" max="8" width="5.2109375" customWidth="1"/>
    <col min="9" max="9" width="2.5" customWidth="1"/>
  </cols>
  <sheetData>
    <row r="2" spans="1:11">
      <c r="D2" s="138"/>
      <c r="F2" s="138"/>
      <c r="G2" s="138"/>
    </row>
    <row r="3" spans="1:11">
      <c r="D3" s="138"/>
      <c r="F3" s="138"/>
      <c r="G3" s="138"/>
    </row>
    <row r="4" spans="1:11">
      <c r="C4" s="546"/>
      <c r="D4" s="578"/>
      <c r="E4" s="547"/>
      <c r="F4" s="547"/>
      <c r="G4" s="578"/>
      <c r="H4" s="547"/>
      <c r="I4" s="548"/>
    </row>
    <row r="5" spans="1:11" ht="23.5">
      <c r="C5" s="549"/>
      <c r="D5" s="550" t="s">
        <v>11</v>
      </c>
      <c r="E5" s="566"/>
      <c r="F5" s="566"/>
      <c r="G5" s="566"/>
      <c r="H5" s="566"/>
      <c r="I5" s="552"/>
    </row>
    <row r="6" spans="1:11">
      <c r="C6" s="549"/>
      <c r="D6" s="532"/>
      <c r="E6" s="532"/>
      <c r="F6" s="532"/>
      <c r="G6" s="532"/>
      <c r="H6" s="532"/>
      <c r="I6" s="552"/>
    </row>
    <row r="7" spans="1:11" ht="16.5">
      <c r="C7" s="549"/>
      <c r="D7" s="579" t="s">
        <v>12</v>
      </c>
      <c r="E7" s="528"/>
      <c r="F7" s="528"/>
      <c r="G7" s="528"/>
      <c r="H7" s="528"/>
      <c r="I7" s="552"/>
    </row>
    <row r="8" spans="1:11" ht="53.15" customHeight="1">
      <c r="C8" s="549"/>
      <c r="D8" s="1551" t="s">
        <v>136</v>
      </c>
      <c r="E8" s="1551"/>
      <c r="F8" s="1551"/>
      <c r="G8" s="1551"/>
      <c r="H8" s="1551"/>
      <c r="I8" s="552"/>
    </row>
    <row r="9" spans="1:11" ht="5.15" customHeight="1">
      <c r="C9" s="549"/>
      <c r="D9" s="560"/>
      <c r="E9" s="560"/>
      <c r="F9" s="560"/>
      <c r="G9" s="560"/>
      <c r="H9" s="560"/>
      <c r="I9" s="552"/>
    </row>
    <row r="10" spans="1:11" ht="74.150000000000006" customHeight="1">
      <c r="C10" s="549"/>
      <c r="D10" s="1551" t="s">
        <v>137</v>
      </c>
      <c r="E10" s="1551"/>
      <c r="F10" s="1551"/>
      <c r="G10" s="1551"/>
      <c r="H10" s="1551"/>
      <c r="I10" s="552"/>
    </row>
    <row r="11" spans="1:11" ht="5.15" customHeight="1">
      <c r="C11" s="549"/>
      <c r="D11" s="560"/>
      <c r="E11" s="560"/>
      <c r="F11" s="560"/>
      <c r="G11" s="560"/>
      <c r="H11" s="560"/>
      <c r="I11" s="552"/>
    </row>
    <row r="12" spans="1:11" ht="33" customHeight="1">
      <c r="C12" s="549"/>
      <c r="D12" s="1552" t="s">
        <v>138</v>
      </c>
      <c r="E12" s="1552"/>
      <c r="F12" s="1552"/>
      <c r="G12" s="1552"/>
      <c r="H12" s="1552"/>
      <c r="I12" s="552"/>
    </row>
    <row r="13" spans="1:11" ht="112.5" customHeight="1">
      <c r="C13" s="549"/>
      <c r="D13" s="1559" t="s">
        <v>901</v>
      </c>
      <c r="E13" s="1559"/>
      <c r="F13" s="1559"/>
      <c r="G13" s="1559"/>
      <c r="H13" s="1559"/>
      <c r="I13" s="576"/>
      <c r="K13" s="237"/>
    </row>
    <row r="14" spans="1:11">
      <c r="C14" s="549"/>
      <c r="D14" s="532"/>
      <c r="E14" s="532"/>
      <c r="F14" s="532"/>
      <c r="G14" s="532"/>
      <c r="H14" s="532"/>
      <c r="I14" s="576"/>
      <c r="J14" s="9"/>
    </row>
    <row r="15" spans="1:11">
      <c r="C15" s="549"/>
      <c r="D15" s="532"/>
      <c r="E15" s="532"/>
      <c r="F15" s="532"/>
      <c r="G15" s="532"/>
      <c r="H15" s="532"/>
      <c r="I15" s="576"/>
      <c r="J15" s="9"/>
    </row>
    <row r="16" spans="1:11" s="140" customFormat="1" ht="16.5">
      <c r="A16" s="498"/>
      <c r="C16" s="580"/>
      <c r="D16" s="757"/>
      <c r="E16" s="757"/>
      <c r="F16" s="757"/>
      <c r="G16" s="757"/>
      <c r="H16" s="757"/>
      <c r="I16" s="765"/>
      <c r="J16" s="749"/>
    </row>
    <row r="17" spans="3:11" ht="4.5" customHeight="1">
      <c r="C17" s="549"/>
      <c r="D17" s="532"/>
      <c r="E17" s="532"/>
      <c r="F17" s="532"/>
      <c r="G17" s="532"/>
      <c r="H17" s="532"/>
      <c r="I17" s="576"/>
      <c r="J17" s="9"/>
    </row>
    <row r="18" spans="3:11">
      <c r="C18" s="549"/>
      <c r="D18" s="532"/>
      <c r="E18" s="532"/>
      <c r="F18" s="532"/>
      <c r="G18" s="532"/>
      <c r="H18" s="532"/>
      <c r="I18" s="576"/>
      <c r="J18" s="9"/>
    </row>
    <row r="19" spans="3:11">
      <c r="C19" s="549"/>
      <c r="D19" s="532"/>
      <c r="E19" s="532"/>
      <c r="F19" s="532"/>
      <c r="G19" s="532"/>
      <c r="H19" s="532"/>
      <c r="I19" s="576"/>
      <c r="J19" s="9"/>
      <c r="K19" s="237"/>
    </row>
    <row r="20" spans="3:11">
      <c r="C20" s="549"/>
      <c r="D20" s="532"/>
      <c r="E20" s="532"/>
      <c r="F20" s="532"/>
      <c r="G20" s="532"/>
      <c r="H20" s="532"/>
      <c r="I20" s="576"/>
      <c r="J20" s="9"/>
    </row>
    <row r="21" spans="3:11">
      <c r="C21" s="549"/>
      <c r="D21" s="532"/>
      <c r="E21" s="532"/>
      <c r="F21" s="532"/>
      <c r="G21" s="532"/>
      <c r="H21" s="532"/>
      <c r="I21" s="576"/>
      <c r="J21" s="9"/>
    </row>
    <row r="22" spans="3:11">
      <c r="C22" s="549"/>
      <c r="D22" s="532"/>
      <c r="E22" s="532"/>
      <c r="F22" s="532"/>
      <c r="G22" s="532"/>
      <c r="H22" s="532"/>
      <c r="I22" s="576"/>
      <c r="J22" s="9"/>
    </row>
    <row r="23" spans="3:11">
      <c r="C23" s="549"/>
      <c r="D23" s="532"/>
      <c r="E23" s="532"/>
      <c r="F23" s="532"/>
      <c r="G23" s="532"/>
      <c r="H23" s="532"/>
      <c r="I23" s="576"/>
      <c r="J23" s="9"/>
    </row>
    <row r="24" spans="3:11">
      <c r="C24" s="549"/>
      <c r="D24" s="532"/>
      <c r="E24" s="532"/>
      <c r="F24" s="532"/>
      <c r="G24" s="532"/>
      <c r="H24" s="532"/>
      <c r="I24" s="576"/>
      <c r="J24" s="9"/>
    </row>
    <row r="25" spans="3:11" ht="5.15" customHeight="1">
      <c r="C25" s="549"/>
      <c r="D25" s="532"/>
      <c r="E25" s="532"/>
      <c r="F25" s="532"/>
      <c r="G25" s="532"/>
      <c r="H25" s="532"/>
      <c r="I25" s="576"/>
      <c r="J25" s="9"/>
    </row>
    <row r="26" spans="3:11">
      <c r="C26" s="549"/>
      <c r="D26" s="532"/>
      <c r="E26" s="532"/>
      <c r="F26" s="532"/>
      <c r="G26" s="532"/>
      <c r="H26" s="532"/>
      <c r="I26" s="576"/>
      <c r="J26" s="9"/>
    </row>
    <row r="27" spans="3:11">
      <c r="C27" s="549"/>
      <c r="D27" s="532"/>
      <c r="E27" s="532"/>
      <c r="F27" s="532"/>
      <c r="G27" s="532"/>
      <c r="H27" s="532"/>
      <c r="I27" s="576"/>
      <c r="J27" s="9"/>
    </row>
    <row r="28" spans="3:11">
      <c r="C28" s="549"/>
      <c r="D28" s="532"/>
      <c r="E28" s="532"/>
      <c r="F28" s="532"/>
      <c r="G28" s="532"/>
      <c r="H28" s="532"/>
      <c r="I28" s="576"/>
      <c r="J28" s="9"/>
    </row>
    <row r="29" spans="3:11">
      <c r="C29" s="549"/>
      <c r="D29" s="532"/>
      <c r="E29" s="532"/>
      <c r="F29" s="532"/>
      <c r="G29" s="532"/>
      <c r="H29" s="532"/>
      <c r="I29" s="576"/>
      <c r="J29" s="1018"/>
    </row>
    <row r="30" spans="3:11">
      <c r="C30" s="549"/>
      <c r="D30" s="532"/>
      <c r="E30" s="532"/>
      <c r="F30" s="532"/>
      <c r="G30" s="532"/>
      <c r="H30" s="532"/>
      <c r="I30" s="576"/>
      <c r="J30" s="9"/>
    </row>
    <row r="31" spans="3:11">
      <c r="C31" s="549"/>
      <c r="D31" s="532"/>
      <c r="E31" s="532"/>
      <c r="F31" s="532"/>
      <c r="G31" s="532"/>
      <c r="H31" s="532"/>
      <c r="I31" s="576"/>
      <c r="J31" s="9"/>
    </row>
    <row r="32" spans="3:11">
      <c r="C32" s="549"/>
      <c r="D32" s="532"/>
      <c r="E32" s="532"/>
      <c r="F32" s="532"/>
      <c r="G32" s="532"/>
      <c r="H32" s="532"/>
      <c r="I32" s="576"/>
      <c r="J32" s="9"/>
    </row>
    <row r="33" spans="1:11" s="140" customFormat="1" ht="16.5">
      <c r="A33" s="498"/>
      <c r="C33" s="580"/>
      <c r="D33" s="757"/>
      <c r="E33" s="757"/>
      <c r="F33" s="757"/>
      <c r="G33" s="757"/>
      <c r="H33" s="757"/>
      <c r="I33" s="765"/>
      <c r="J33" s="749"/>
    </row>
    <row r="34" spans="1:11" ht="5.15" customHeight="1">
      <c r="C34" s="549"/>
      <c r="D34" s="532"/>
      <c r="E34" s="532"/>
      <c r="F34" s="532"/>
      <c r="G34" s="532"/>
      <c r="H34" s="532"/>
      <c r="I34" s="576"/>
      <c r="J34" s="9"/>
    </row>
    <row r="35" spans="1:11">
      <c r="C35" s="549"/>
      <c r="D35" s="532"/>
      <c r="E35" s="532"/>
      <c r="F35" s="532"/>
      <c r="G35" s="532"/>
      <c r="H35" s="532"/>
      <c r="I35" s="576"/>
      <c r="J35" s="9"/>
    </row>
    <row r="36" spans="1:11">
      <c r="C36" s="549"/>
      <c r="D36" s="532"/>
      <c r="E36" s="532"/>
      <c r="F36" s="532"/>
      <c r="G36" s="532"/>
      <c r="H36" s="532"/>
      <c r="I36" s="576"/>
      <c r="J36" s="9"/>
    </row>
    <row r="37" spans="1:11">
      <c r="C37" s="549"/>
      <c r="D37" s="532"/>
      <c r="E37" s="532"/>
      <c r="F37" s="532"/>
      <c r="G37" s="532"/>
      <c r="H37" s="532"/>
      <c r="I37" s="576"/>
      <c r="J37" s="9"/>
    </row>
    <row r="38" spans="1:11">
      <c r="C38" s="549"/>
      <c r="D38" s="532"/>
      <c r="E38" s="532"/>
      <c r="F38" s="532"/>
      <c r="G38" s="532"/>
      <c r="H38" s="532"/>
      <c r="I38" s="576"/>
      <c r="J38" s="9"/>
    </row>
    <row r="39" spans="1:11">
      <c r="C39" s="549"/>
      <c r="D39" s="532"/>
      <c r="E39" s="532"/>
      <c r="F39" s="532"/>
      <c r="G39" s="532"/>
      <c r="H39" s="532"/>
      <c r="I39" s="576"/>
      <c r="J39" s="9"/>
    </row>
    <row r="40" spans="1:11" ht="14">
      <c r="C40" s="575"/>
      <c r="D40" s="766"/>
      <c r="E40" s="767"/>
      <c r="F40" s="768"/>
      <c r="G40" s="768"/>
      <c r="H40" s="768"/>
      <c r="I40" s="769"/>
      <c r="J40" s="747"/>
    </row>
    <row r="41" spans="1:11">
      <c r="C41" s="575"/>
      <c r="D41" s="532"/>
      <c r="E41" s="532"/>
      <c r="F41" s="532"/>
      <c r="G41" s="532"/>
      <c r="H41" s="532"/>
      <c r="I41" s="576"/>
      <c r="J41" s="9"/>
    </row>
    <row r="42" spans="1:11">
      <c r="C42" s="575"/>
      <c r="D42" s="532"/>
      <c r="E42" s="532"/>
      <c r="F42" s="532"/>
      <c r="G42" s="532"/>
      <c r="H42" s="532"/>
      <c r="I42" s="576"/>
      <c r="J42" s="9"/>
    </row>
    <row r="43" spans="1:11">
      <c r="C43" s="575"/>
      <c r="D43" s="532"/>
      <c r="E43" s="532"/>
      <c r="F43" s="532"/>
      <c r="G43" s="532"/>
      <c r="H43" s="532"/>
      <c r="I43" s="576"/>
      <c r="J43" s="9"/>
      <c r="K43" s="9"/>
    </row>
    <row r="44" spans="1:11" ht="17.5">
      <c r="C44" s="575"/>
      <c r="D44" s="755"/>
      <c r="E44" s="764"/>
      <c r="F44" s="764"/>
      <c r="G44" s="754"/>
      <c r="H44" s="755"/>
      <c r="I44" s="576"/>
      <c r="J44" s="9"/>
      <c r="K44" s="9"/>
    </row>
    <row r="45" spans="1:11">
      <c r="C45" s="575"/>
      <c r="D45" s="532"/>
      <c r="E45" s="532"/>
      <c r="F45" s="756"/>
      <c r="G45" s="532"/>
      <c r="H45" s="532"/>
      <c r="I45" s="576"/>
      <c r="J45" s="9"/>
      <c r="K45" s="9"/>
    </row>
    <row r="46" spans="1:11" ht="16.5">
      <c r="C46" s="575"/>
      <c r="D46" s="1553"/>
      <c r="E46" s="1554"/>
      <c r="F46" s="1554"/>
      <c r="G46" s="757"/>
      <c r="H46" s="1553"/>
      <c r="I46" s="1557"/>
      <c r="J46" s="9"/>
      <c r="K46" s="9"/>
    </row>
    <row r="47" spans="1:11">
      <c r="C47" s="575"/>
      <c r="D47" s="532"/>
      <c r="E47" s="532"/>
      <c r="F47" s="532"/>
      <c r="G47" s="532"/>
      <c r="H47" s="532"/>
      <c r="I47" s="576"/>
      <c r="J47" s="9"/>
      <c r="K47" s="9"/>
    </row>
    <row r="48" spans="1:11" ht="14">
      <c r="C48" s="575"/>
      <c r="D48" s="758"/>
      <c r="E48" s="758"/>
      <c r="F48" s="758"/>
      <c r="G48" s="532"/>
      <c r="H48" s="758"/>
      <c r="I48" s="576"/>
      <c r="J48" s="9"/>
      <c r="K48" s="9"/>
    </row>
    <row r="49" spans="3:11" ht="15">
      <c r="C49" s="575"/>
      <c r="D49" s="759"/>
      <c r="E49" s="760"/>
      <c r="F49" s="759"/>
      <c r="G49" s="532"/>
      <c r="H49" s="761"/>
      <c r="I49" s="576"/>
      <c r="J49" s="9"/>
      <c r="K49" s="9"/>
    </row>
    <row r="50" spans="3:11" ht="15">
      <c r="C50" s="575"/>
      <c r="D50" s="759"/>
      <c r="E50" s="760"/>
      <c r="F50" s="759"/>
      <c r="G50" s="532"/>
      <c r="H50" s="762"/>
      <c r="I50" s="576"/>
      <c r="J50" s="9"/>
      <c r="K50" s="9"/>
    </row>
    <row r="51" spans="3:11" ht="15">
      <c r="C51" s="575"/>
      <c r="D51" s="759"/>
      <c r="E51" s="760"/>
      <c r="F51" s="759"/>
      <c r="G51" s="532"/>
      <c r="H51" s="761"/>
      <c r="I51" s="576"/>
      <c r="J51" s="9"/>
      <c r="K51" s="9"/>
    </row>
    <row r="52" spans="3:11" ht="15">
      <c r="C52" s="575"/>
      <c r="D52" s="759"/>
      <c r="E52" s="760"/>
      <c r="F52" s="763"/>
      <c r="G52" s="532"/>
      <c r="H52" s="762"/>
      <c r="I52" s="576"/>
      <c r="J52" s="9"/>
      <c r="K52" s="9"/>
    </row>
    <row r="53" spans="3:11">
      <c r="C53" s="575"/>
      <c r="D53" s="532"/>
      <c r="E53" s="532"/>
      <c r="F53" s="532"/>
      <c r="G53" s="532"/>
      <c r="H53" s="532"/>
      <c r="I53" s="576"/>
      <c r="J53" s="9"/>
      <c r="K53" s="9"/>
    </row>
    <row r="54" spans="3:11" ht="16.5">
      <c r="C54" s="575"/>
      <c r="D54" s="1555"/>
      <c r="E54" s="1556"/>
      <c r="F54" s="1556"/>
      <c r="G54" s="532"/>
      <c r="H54" s="1555"/>
      <c r="I54" s="1558"/>
      <c r="J54" s="9"/>
      <c r="K54" s="9"/>
    </row>
    <row r="55" spans="3:11">
      <c r="C55" s="575"/>
      <c r="D55" s="532"/>
      <c r="E55" s="532"/>
      <c r="F55" s="532"/>
      <c r="G55" s="532"/>
      <c r="H55" s="532"/>
      <c r="I55" s="576"/>
      <c r="J55" s="9"/>
      <c r="K55" s="9"/>
    </row>
    <row r="56" spans="3:11" ht="14">
      <c r="C56" s="575"/>
      <c r="D56" s="758"/>
      <c r="E56" s="758"/>
      <c r="F56" s="758"/>
      <c r="G56" s="532"/>
      <c r="H56" s="758"/>
      <c r="I56" s="576"/>
      <c r="J56" s="9"/>
      <c r="K56" s="9"/>
    </row>
    <row r="57" spans="3:11" ht="14">
      <c r="C57" s="577"/>
      <c r="D57" s="770"/>
      <c r="E57" s="771"/>
      <c r="F57" s="772"/>
      <c r="G57" s="773"/>
      <c r="H57" s="774"/>
      <c r="I57" s="775"/>
      <c r="J57" s="9"/>
      <c r="K57" s="9"/>
    </row>
    <row r="58" spans="3:11" ht="14">
      <c r="C58" s="9"/>
      <c r="D58" s="752"/>
      <c r="E58" s="750"/>
      <c r="F58" s="753"/>
      <c r="G58" s="9"/>
      <c r="H58" s="751"/>
      <c r="I58" s="9"/>
      <c r="J58" s="9"/>
      <c r="K58" s="9"/>
    </row>
    <row r="59" spans="3:11" ht="14">
      <c r="C59" s="9"/>
      <c r="D59" s="752"/>
      <c r="E59" s="750"/>
      <c r="F59" s="753"/>
      <c r="G59" s="9"/>
      <c r="H59" s="751"/>
      <c r="I59" s="9"/>
      <c r="J59" s="9"/>
      <c r="K59" s="9"/>
    </row>
    <row r="60" spans="3:11">
      <c r="C60" s="9"/>
      <c r="D60" s="9"/>
      <c r="E60" s="9"/>
      <c r="F60" s="9"/>
      <c r="G60" s="9"/>
      <c r="H60" s="9"/>
      <c r="I60" s="9"/>
      <c r="J60" s="9"/>
      <c r="K60" s="9"/>
    </row>
    <row r="61" spans="3:11">
      <c r="C61" s="9"/>
      <c r="D61" s="9"/>
      <c r="E61" s="9"/>
      <c r="F61" s="9"/>
      <c r="G61" s="9"/>
      <c r="H61" s="9"/>
      <c r="I61" s="9"/>
      <c r="J61" s="9"/>
      <c r="K61" s="9"/>
    </row>
    <row r="62" spans="3:11">
      <c r="C62" s="9"/>
      <c r="D62" s="9"/>
      <c r="E62" s="9"/>
      <c r="F62" s="9"/>
      <c r="G62" s="9"/>
      <c r="H62" s="9"/>
      <c r="I62" s="9"/>
      <c r="J62" s="9"/>
      <c r="K62" s="9"/>
    </row>
    <row r="63" spans="3:11">
      <c r="C63" s="9"/>
      <c r="D63" s="9"/>
      <c r="E63" s="9"/>
      <c r="F63" s="9"/>
      <c r="G63" s="9"/>
      <c r="H63" s="9"/>
      <c r="I63" s="9"/>
      <c r="J63" s="9"/>
      <c r="K63" s="9"/>
    </row>
  </sheetData>
  <sheetProtection algorithmName="SHA-512" hashValue="3pR/tYXye5pKwp3bbsRfHQ1fQN72OH2u6IjS/614xT1MuzHJubpekaFk8MiP1tr/3Eno6t+XRHL9NR6wnE379A==" saltValue="sPs8/YH7BRShCLg0kZhwWw==" spinCount="100000" sheet="1" objects="1" scenarios="1"/>
  <mergeCells count="8">
    <mergeCell ref="D8:H8"/>
    <mergeCell ref="D10:H10"/>
    <mergeCell ref="D12:H12"/>
    <mergeCell ref="D46:F46"/>
    <mergeCell ref="D54:F54"/>
    <mergeCell ref="H46:I46"/>
    <mergeCell ref="H54:I54"/>
    <mergeCell ref="D13:H13"/>
  </mergeCells>
  <pageMargins left="0.7" right="0.7" top="0.75" bottom="0.75" header="0.3" footer="0.3"/>
  <pageSetup paperSize="9" orientation="portrait" r:id="rId1"/>
  <headerFooter>
    <oddFooter>&amp;L&amp;1#&amp;"Calibri"&amp;10&amp;K000000Classification: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DCD8E-FD0C-4AB4-97EE-8C48C89ACDD3}">
  <sheetPr codeName="Sheet3">
    <tabColor theme="7"/>
  </sheetPr>
  <dimension ref="A3:G20"/>
  <sheetViews>
    <sheetView showGridLines="0" zoomScale="110" zoomScaleNormal="110" workbookViewId="0"/>
  </sheetViews>
  <sheetFormatPr defaultRowHeight="13.5"/>
  <cols>
    <col min="1" max="1" width="15.640625" style="1023" customWidth="1"/>
    <col min="2" max="2" width="2.7109375" customWidth="1"/>
    <col min="3" max="3" width="44.5" customWidth="1"/>
    <col min="4" max="4" width="18.7109375" customWidth="1"/>
  </cols>
  <sheetData>
    <row r="3" spans="2:7" ht="23.5">
      <c r="B3" s="9"/>
      <c r="C3" s="488" t="s">
        <v>13</v>
      </c>
      <c r="D3" s="1037"/>
      <c r="E3" s="9"/>
      <c r="G3" s="13"/>
    </row>
    <row r="4" spans="2:7" ht="16.5">
      <c r="B4" s="9"/>
      <c r="C4" s="489"/>
      <c r="D4" s="1035"/>
      <c r="E4" s="9"/>
      <c r="F4" s="267"/>
      <c r="G4" s="13"/>
    </row>
    <row r="5" spans="2:7" ht="15">
      <c r="B5" s="9"/>
      <c r="C5" s="490" t="s">
        <v>14</v>
      </c>
      <c r="D5" s="1036"/>
      <c r="E5" s="9"/>
    </row>
    <row r="6" spans="2:7" ht="15">
      <c r="B6" s="9"/>
      <c r="C6" s="491" t="s">
        <v>15</v>
      </c>
      <c r="D6" s="1560" t="s">
        <v>14</v>
      </c>
      <c r="E6" s="9"/>
      <c r="F6" s="238"/>
    </row>
    <row r="7" spans="2:7" ht="15">
      <c r="B7" s="9"/>
      <c r="C7" s="492" t="s">
        <v>16</v>
      </c>
      <c r="D7" s="1560"/>
      <c r="E7" s="9"/>
      <c r="F7" s="9"/>
    </row>
    <row r="8" spans="2:7" ht="15">
      <c r="B8" s="9"/>
      <c r="C8" s="492" t="s">
        <v>17</v>
      </c>
      <c r="D8" s="1560"/>
      <c r="E8" s="9"/>
      <c r="F8" s="9"/>
    </row>
    <row r="9" spans="2:7" ht="15">
      <c r="B9" s="9"/>
      <c r="C9" s="492" t="s">
        <v>18</v>
      </c>
      <c r="D9" s="1560"/>
      <c r="E9" s="9"/>
      <c r="F9" s="238"/>
    </row>
    <row r="10" spans="2:7" ht="15">
      <c r="B10" s="9"/>
      <c r="C10" s="492" t="s">
        <v>19</v>
      </c>
      <c r="D10" s="1560"/>
      <c r="E10" s="9"/>
      <c r="F10" s="9"/>
    </row>
    <row r="11" spans="2:7" ht="16.5">
      <c r="B11" s="9"/>
      <c r="C11" s="489"/>
      <c r="D11" s="1035"/>
      <c r="E11" s="9"/>
      <c r="F11" s="9"/>
    </row>
    <row r="12" spans="2:7" ht="15">
      <c r="B12" s="9"/>
      <c r="C12" s="490" t="s">
        <v>20</v>
      </c>
      <c r="D12" s="1036"/>
      <c r="E12" s="9"/>
      <c r="F12" s="9"/>
    </row>
    <row r="13" spans="2:7" ht="16.5" customHeight="1">
      <c r="B13" s="9"/>
      <c r="C13" s="491" t="s">
        <v>21</v>
      </c>
      <c r="D13" s="1560" t="s">
        <v>20</v>
      </c>
      <c r="E13" s="482"/>
      <c r="F13" s="9"/>
    </row>
    <row r="14" spans="2:7" ht="16.5">
      <c r="B14" s="9"/>
      <c r="C14" s="492" t="s">
        <v>22</v>
      </c>
      <c r="D14" s="1560"/>
      <c r="E14" s="493"/>
      <c r="F14" s="9"/>
    </row>
    <row r="15" spans="2:7" ht="15">
      <c r="B15" s="9"/>
      <c r="C15" s="492" t="s">
        <v>23</v>
      </c>
      <c r="D15" s="1560"/>
      <c r="E15" s="494"/>
      <c r="F15" s="238"/>
    </row>
    <row r="16" spans="2:7" ht="15">
      <c r="B16" s="9"/>
      <c r="C16" s="492" t="s">
        <v>24</v>
      </c>
      <c r="D16" s="1560"/>
      <c r="E16" s="495"/>
      <c r="F16" s="9"/>
    </row>
    <row r="17" spans="2:6" ht="15">
      <c r="B17" s="9"/>
      <c r="C17" s="181"/>
      <c r="D17" s="1046"/>
      <c r="E17" s="9"/>
      <c r="F17" s="238"/>
    </row>
    <row r="18" spans="2:6" ht="15">
      <c r="B18" s="9"/>
      <c r="C18" s="181"/>
      <c r="D18" s="181"/>
      <c r="E18" s="9"/>
      <c r="F18" s="9"/>
    </row>
    <row r="19" spans="2:6" ht="15">
      <c r="B19" s="9"/>
      <c r="C19" s="181"/>
      <c r="D19" s="181"/>
      <c r="E19" s="9"/>
      <c r="F19" s="9"/>
    </row>
    <row r="20" spans="2:6">
      <c r="B20" s="9"/>
      <c r="C20" s="9"/>
      <c r="D20" s="9"/>
      <c r="E20" s="9"/>
    </row>
  </sheetData>
  <sheetProtection algorithmName="SHA-512" hashValue="s5Z8nYPGKfhBgt7xHT5DcqEhMmUONO/D0snCKMm2/Xc/zP1Dzz7PGsJVbh7/I0LFdkMLwrh5hlv0ZM05MX90Zw==" saltValue="P9v3LR+DOfsK9jWPZXO/bw==" spinCount="100000" sheet="1" objects="1" scenarios="1"/>
  <mergeCells count="2">
    <mergeCell ref="D6:D10"/>
    <mergeCell ref="D13:D16"/>
  </mergeCells>
  <hyperlinks>
    <hyperlink ref="D6" location="Climate change!A1" display="Climate change!A1" xr:uid="{3338B71C-74CE-4E86-8279-78C2CE773507}"/>
    <hyperlink ref="D13" location="Environ. &amp; Ecosystems!A1" display="Environ. &amp; Ecosystems!A1" xr:uid="{68011BC3-16A1-4091-B1D0-0A6FCCA79A49}"/>
    <hyperlink ref="D6:D10" location="'Climate change'!A1" display="Climate change" xr:uid="{485B81A6-652C-4A8A-A683-397CC6A485A3}"/>
    <hyperlink ref="D13:D16" location="'Environ. &amp; Ecosystems'!A1" display="Environment and ecosystems" xr:uid="{EF5967F2-0873-47F7-B8CB-A67514D93014}"/>
  </hyperlinks>
  <pageMargins left="0.7" right="0.7" top="0.75" bottom="0.75" header="0.3" footer="0.3"/>
  <pageSetup paperSize="9" orientation="portrait" r:id="rId1"/>
  <headerFooter>
    <oddFooter>&amp;L&amp;1#&amp;"Calibri"&amp;10&amp;K000000Classification: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4FEE0-D62F-4693-870D-BDBEAE081CF8}">
  <sheetPr codeName="Sheet4"/>
  <dimension ref="A2:N123"/>
  <sheetViews>
    <sheetView showGridLines="0" zoomScale="110" zoomScaleNormal="110" workbookViewId="0"/>
  </sheetViews>
  <sheetFormatPr defaultColWidth="9.0703125" defaultRowHeight="14"/>
  <cols>
    <col min="1" max="1" width="15.640625" style="496" customWidth="1"/>
    <col min="2" max="2" width="2.7109375" style="41" customWidth="1"/>
    <col min="3" max="3" width="39.0703125" style="79" customWidth="1"/>
    <col min="4" max="4" width="17.42578125" style="41" customWidth="1"/>
    <col min="5" max="5" width="15.7109375" style="41" customWidth="1"/>
    <col min="6" max="6" width="12.42578125" style="41" customWidth="1"/>
    <col min="7" max="11" width="10.7109375" style="41" customWidth="1"/>
    <col min="12" max="12" width="7.42578125" style="153" customWidth="1"/>
    <col min="13" max="13" width="32.78515625" style="65" customWidth="1"/>
    <col min="14" max="14" width="45.0703125" style="41" customWidth="1"/>
    <col min="15" max="16384" width="9.0703125" style="41"/>
  </cols>
  <sheetData>
    <row r="2" spans="3:14">
      <c r="C2" s="223"/>
      <c r="D2" s="162"/>
      <c r="E2" s="162"/>
      <c r="F2" s="162"/>
      <c r="G2" s="162"/>
      <c r="H2" s="162"/>
      <c r="I2" s="162"/>
      <c r="J2" s="162"/>
      <c r="K2" s="162"/>
    </row>
    <row r="3" spans="3:14" ht="23.5">
      <c r="C3" s="1077" t="s">
        <v>139</v>
      </c>
      <c r="D3" s="165"/>
      <c r="E3" s="165"/>
      <c r="F3" s="165"/>
      <c r="G3" s="165"/>
      <c r="H3" s="165"/>
      <c r="I3" s="165"/>
      <c r="J3" s="165"/>
      <c r="K3" s="165"/>
      <c r="L3" s="1444"/>
      <c r="M3" s="1444"/>
      <c r="N3" s="162"/>
    </row>
    <row r="4" spans="3:14" ht="5.15" customHeight="1">
      <c r="C4" s="198"/>
      <c r="D4" s="162"/>
      <c r="E4" s="162"/>
      <c r="F4" s="162"/>
      <c r="G4" s="162"/>
      <c r="H4" s="162"/>
      <c r="I4" s="162"/>
      <c r="J4" s="162"/>
      <c r="K4" s="162"/>
      <c r="L4" s="163"/>
      <c r="M4" s="117"/>
      <c r="N4" s="117"/>
    </row>
    <row r="5" spans="3:14" ht="44.65" customHeight="1">
      <c r="C5" s="1561" t="s">
        <v>140</v>
      </c>
      <c r="D5" s="1561"/>
      <c r="E5" s="1561"/>
      <c r="F5" s="1561"/>
      <c r="G5" s="1561"/>
      <c r="H5" s="1561"/>
      <c r="I5" s="1561"/>
      <c r="J5" s="1561"/>
      <c r="K5" s="1561"/>
      <c r="L5" s="163"/>
      <c r="M5" s="167"/>
      <c r="N5" s="167"/>
    </row>
    <row r="6" spans="3:14" ht="5.15" customHeight="1">
      <c r="C6" s="224"/>
      <c r="D6" s="170"/>
      <c r="E6" s="170"/>
      <c r="F6" s="170"/>
      <c r="G6" s="170"/>
      <c r="H6" s="170"/>
      <c r="I6" s="170"/>
      <c r="J6" s="170"/>
      <c r="K6" s="170"/>
      <c r="L6" s="163"/>
      <c r="M6" s="117"/>
      <c r="N6" s="117"/>
    </row>
    <row r="7" spans="3:14" ht="22.5" customHeight="1">
      <c r="C7" s="1561" t="s">
        <v>141</v>
      </c>
      <c r="D7" s="1561"/>
      <c r="E7" s="1561"/>
      <c r="F7" s="1561"/>
      <c r="G7" s="1561"/>
      <c r="H7" s="1561"/>
      <c r="I7" s="1561"/>
      <c r="J7" s="1561"/>
      <c r="K7" s="1561"/>
      <c r="L7" s="163"/>
      <c r="M7" s="117"/>
      <c r="N7" s="117"/>
    </row>
    <row r="8" spans="3:14" ht="5.15" customHeight="1">
      <c r="C8" s="224"/>
      <c r="D8" s="170"/>
      <c r="E8" s="170"/>
      <c r="F8" s="170"/>
      <c r="G8" s="170"/>
      <c r="H8" s="170"/>
      <c r="I8" s="170"/>
      <c r="J8" s="170"/>
      <c r="K8" s="170"/>
      <c r="L8" s="163"/>
      <c r="M8" s="117"/>
      <c r="N8" s="117"/>
    </row>
    <row r="9" spans="3:14">
      <c r="C9" s="1562" t="s">
        <v>857</v>
      </c>
      <c r="D9" s="1562"/>
      <c r="E9" s="1562"/>
      <c r="F9" s="1562"/>
      <c r="G9" s="1562"/>
      <c r="H9" s="1562"/>
      <c r="I9" s="1562"/>
      <c r="J9" s="1562"/>
      <c r="K9" s="1562"/>
      <c r="L9" s="163"/>
      <c r="M9" s="117"/>
      <c r="N9" s="117"/>
    </row>
    <row r="10" spans="3:14" ht="16.5">
      <c r="C10" s="776" t="s">
        <v>142</v>
      </c>
      <c r="D10" s="777"/>
      <c r="E10" s="170"/>
      <c r="F10" s="170"/>
      <c r="G10" s="170"/>
      <c r="H10" s="170"/>
      <c r="I10" s="170"/>
      <c r="J10" s="170"/>
      <c r="K10" s="170"/>
      <c r="L10" s="163"/>
      <c r="M10" s="117"/>
      <c r="N10" s="117"/>
    </row>
    <row r="11" spans="3:14" ht="16.5">
      <c r="C11" s="225" t="s">
        <v>143</v>
      </c>
      <c r="D11" s="777"/>
      <c r="E11" s="170"/>
      <c r="F11" s="170"/>
      <c r="G11" s="256"/>
      <c r="H11" s="256"/>
      <c r="I11" s="170"/>
      <c r="J11" s="170"/>
      <c r="K11" s="170"/>
      <c r="L11" s="163"/>
      <c r="M11" s="117"/>
      <c r="N11" s="117"/>
    </row>
    <row r="12" spans="3:14" ht="16.5">
      <c r="C12" s="225" t="s">
        <v>144</v>
      </c>
      <c r="D12" s="777"/>
      <c r="E12" s="170"/>
      <c r="F12" s="170"/>
      <c r="G12" s="296"/>
      <c r="H12" s="296"/>
      <c r="I12" s="170"/>
      <c r="J12" s="170"/>
      <c r="K12" s="170"/>
      <c r="L12" s="163"/>
      <c r="M12" s="117"/>
      <c r="N12" s="117"/>
    </row>
    <row r="13" spans="3:14" ht="16.5">
      <c r="C13" s="1563" t="s">
        <v>145</v>
      </c>
      <c r="D13" s="1563"/>
      <c r="E13" s="170"/>
      <c r="F13" s="256"/>
      <c r="G13" s="239"/>
      <c r="H13" s="239"/>
      <c r="I13" s="170"/>
      <c r="J13" s="170"/>
      <c r="K13" s="170"/>
      <c r="L13" s="163"/>
      <c r="M13" s="117"/>
      <c r="N13" s="117"/>
    </row>
    <row r="14" spans="3:14" ht="16.5">
      <c r="C14" s="778" t="s">
        <v>146</v>
      </c>
      <c r="D14" s="249"/>
      <c r="E14" s="170"/>
      <c r="F14" s="256"/>
      <c r="G14" s="239"/>
      <c r="H14" s="239"/>
      <c r="I14" s="170"/>
      <c r="J14" s="170"/>
      <c r="K14" s="170"/>
      <c r="L14" s="163"/>
      <c r="M14" s="117"/>
      <c r="N14" s="117"/>
    </row>
    <row r="15" spans="3:14" ht="16.5">
      <c r="C15" s="776" t="s">
        <v>147</v>
      </c>
      <c r="D15" s="249"/>
      <c r="E15" s="170"/>
      <c r="F15" s="256"/>
      <c r="G15" s="239"/>
      <c r="H15" s="239"/>
      <c r="I15" s="170"/>
      <c r="J15" s="170"/>
      <c r="K15" s="170"/>
      <c r="L15" s="163"/>
      <c r="M15" s="117"/>
      <c r="N15" s="117"/>
    </row>
    <row r="16" spans="3:14" ht="16.5">
      <c r="C16" s="80"/>
      <c r="D16" s="249"/>
      <c r="E16" s="170"/>
      <c r="F16" s="256"/>
      <c r="G16" s="239"/>
      <c r="H16" s="239"/>
      <c r="I16" s="170"/>
      <c r="J16" s="170"/>
      <c r="K16" s="170"/>
      <c r="L16" s="163"/>
      <c r="M16" s="117"/>
      <c r="N16" s="117"/>
    </row>
    <row r="17" spans="3:14" ht="16.5">
      <c r="C17" s="226" t="s">
        <v>148</v>
      </c>
      <c r="D17" s="48"/>
      <c r="E17" s="48"/>
      <c r="F17" s="48"/>
      <c r="G17" s="48"/>
      <c r="H17" s="48"/>
      <c r="I17" s="48"/>
      <c r="J17" s="48"/>
      <c r="K17" s="48"/>
      <c r="L17" s="779"/>
      <c r="M17" s="68"/>
      <c r="N17" s="117"/>
    </row>
    <row r="18" spans="3:14" ht="16.5">
      <c r="C18" s="80"/>
      <c r="D18" s="249"/>
      <c r="E18" s="170"/>
      <c r="F18" s="256"/>
      <c r="G18" s="239"/>
      <c r="H18" s="239"/>
      <c r="I18" s="170"/>
      <c r="J18" s="170"/>
      <c r="K18" s="170"/>
      <c r="L18" s="163"/>
      <c r="M18" s="117"/>
      <c r="N18" s="117"/>
    </row>
    <row r="19" spans="3:14" ht="16.5" customHeight="1">
      <c r="C19" s="1566" t="s">
        <v>900</v>
      </c>
      <c r="D19" s="1566"/>
      <c r="E19" s="1566"/>
      <c r="F19" s="1566"/>
      <c r="G19" s="1566"/>
      <c r="H19" s="1566"/>
      <c r="I19" s="1566"/>
      <c r="J19" s="1566"/>
      <c r="K19" s="1566"/>
      <c r="L19" s="1566"/>
      <c r="M19" s="1566"/>
      <c r="N19" s="117"/>
    </row>
    <row r="20" spans="3:14" ht="15.75" customHeight="1">
      <c r="C20" s="1566"/>
      <c r="D20" s="1566"/>
      <c r="E20" s="1566"/>
      <c r="F20" s="1566"/>
      <c r="G20" s="1566"/>
      <c r="H20" s="1566"/>
      <c r="I20" s="1566"/>
      <c r="J20" s="1566"/>
      <c r="K20" s="1566"/>
      <c r="L20" s="1566"/>
      <c r="M20" s="1566"/>
      <c r="N20" s="117"/>
    </row>
    <row r="21" spans="3:14" ht="58" customHeight="1">
      <c r="C21" s="1567" t="s">
        <v>149</v>
      </c>
      <c r="D21" s="1568"/>
      <c r="E21" s="1568"/>
      <c r="F21" s="1568"/>
      <c r="G21" s="1568"/>
      <c r="H21" s="1568"/>
      <c r="I21" s="1568"/>
      <c r="J21" s="1568"/>
      <c r="K21" s="1568"/>
      <c r="L21" s="1568"/>
      <c r="M21" s="1568"/>
      <c r="N21" s="117"/>
    </row>
    <row r="22" spans="3:14" ht="21.65" customHeight="1">
      <c r="C22" s="1566" t="s">
        <v>902</v>
      </c>
      <c r="D22" s="1569"/>
      <c r="E22" s="1569"/>
      <c r="F22" s="1569"/>
      <c r="G22" s="1569"/>
      <c r="H22" s="1569"/>
      <c r="I22" s="1569"/>
      <c r="J22" s="1569"/>
      <c r="K22" s="1569"/>
      <c r="L22" s="1569"/>
      <c r="M22" s="1569"/>
      <c r="N22" s="117"/>
    </row>
    <row r="23" spans="3:14" ht="25" customHeight="1">
      <c r="C23" s="1569"/>
      <c r="D23" s="1569"/>
      <c r="E23" s="1569"/>
      <c r="F23" s="1569"/>
      <c r="G23" s="1569"/>
      <c r="H23" s="1569"/>
      <c r="I23" s="1569"/>
      <c r="J23" s="1569"/>
      <c r="K23" s="1569"/>
      <c r="L23" s="1569"/>
      <c r="M23" s="1569"/>
      <c r="N23" s="117"/>
    </row>
    <row r="24" spans="3:14" ht="116.15" customHeight="1">
      <c r="C24" s="1569"/>
      <c r="D24" s="1569"/>
      <c r="E24" s="1569"/>
      <c r="F24" s="1569"/>
      <c r="G24" s="1569"/>
      <c r="H24" s="1569"/>
      <c r="I24" s="1569"/>
      <c r="J24" s="1569"/>
      <c r="K24" s="1569"/>
      <c r="L24" s="1569"/>
      <c r="M24" s="1569"/>
      <c r="N24" s="117"/>
    </row>
    <row r="25" spans="3:14" ht="217" customHeight="1">
      <c r="C25" s="780"/>
      <c r="D25" s="781"/>
      <c r="E25" s="782"/>
      <c r="F25" s="783"/>
      <c r="G25" s="784"/>
      <c r="H25" s="784"/>
      <c r="I25" s="782"/>
      <c r="J25" s="782"/>
      <c r="K25" s="782"/>
      <c r="L25" s="785"/>
      <c r="M25" s="786"/>
      <c r="N25" s="117"/>
    </row>
    <row r="26" spans="3:14" ht="99" customHeight="1">
      <c r="C26" s="787"/>
      <c r="D26" s="788"/>
      <c r="E26" s="788"/>
      <c r="F26" s="788"/>
      <c r="G26" s="788"/>
      <c r="H26" s="788"/>
      <c r="I26" s="788"/>
      <c r="J26" s="788"/>
      <c r="K26" s="788"/>
      <c r="L26" s="785"/>
      <c r="M26" s="789"/>
    </row>
    <row r="27" spans="3:14" ht="47.15" customHeight="1">
      <c r="C27" s="1570" t="s">
        <v>856</v>
      </c>
      <c r="D27" s="1571"/>
      <c r="E27" s="1571"/>
      <c r="F27" s="1571"/>
      <c r="G27" s="1571"/>
      <c r="H27" s="1571"/>
      <c r="I27" s="1571"/>
      <c r="J27" s="1571"/>
      <c r="K27" s="1571"/>
      <c r="L27" s="1571"/>
      <c r="M27" s="1571"/>
    </row>
    <row r="28" spans="3:14" ht="9" customHeight="1">
      <c r="C28" s="198"/>
      <c r="D28" s="162"/>
      <c r="E28" s="162"/>
      <c r="F28" s="162"/>
      <c r="G28" s="162"/>
      <c r="H28" s="162"/>
      <c r="I28" s="162"/>
      <c r="J28" s="162"/>
      <c r="K28" s="162"/>
      <c r="M28" s="67"/>
    </row>
    <row r="29" spans="3:14" ht="16.5">
      <c r="C29" s="226" t="s">
        <v>150</v>
      </c>
      <c r="D29" s="48"/>
      <c r="E29" s="48"/>
      <c r="F29" s="48"/>
      <c r="G29" s="48"/>
      <c r="H29" s="48"/>
      <c r="I29" s="48"/>
      <c r="J29" s="48"/>
      <c r="K29" s="48"/>
      <c r="M29" s="68" t="s">
        <v>151</v>
      </c>
      <c r="N29" s="1006"/>
    </row>
    <row r="31" spans="3:14" ht="16.5">
      <c r="C31" s="227" t="s">
        <v>15</v>
      </c>
      <c r="D31" s="40"/>
      <c r="E31" s="40"/>
    </row>
    <row r="32" spans="3:14" ht="5.15" customHeight="1">
      <c r="D32" s="40"/>
      <c r="E32" s="40"/>
    </row>
    <row r="33" spans="2:14" ht="28">
      <c r="C33" s="228" t="s">
        <v>152</v>
      </c>
      <c r="D33" s="36" t="s">
        <v>153</v>
      </c>
      <c r="E33" s="36" t="s">
        <v>154</v>
      </c>
      <c r="F33" s="32">
        <v>2023</v>
      </c>
      <c r="G33" s="78" t="s">
        <v>155</v>
      </c>
      <c r="H33" s="32">
        <v>2022</v>
      </c>
      <c r="I33" s="32">
        <v>2021</v>
      </c>
      <c r="J33" s="32">
        <v>2020</v>
      </c>
      <c r="K33" s="311">
        <v>2019</v>
      </c>
      <c r="M33" s="1564" t="s">
        <v>15</v>
      </c>
      <c r="N33" s="1565"/>
    </row>
    <row r="34" spans="2:14" ht="27" customHeight="1">
      <c r="C34" s="445" t="s">
        <v>156</v>
      </c>
      <c r="D34" s="446" t="s">
        <v>157</v>
      </c>
      <c r="E34" s="447"/>
      <c r="F34" s="925">
        <v>116526</v>
      </c>
      <c r="G34" s="1228">
        <f>(F34-H34)/H34</f>
        <v>-6.1961150511579979E-2</v>
      </c>
      <c r="H34" s="1226">
        <v>124223</v>
      </c>
      <c r="I34" s="1230">
        <v>129599</v>
      </c>
      <c r="J34" s="1230">
        <v>120176</v>
      </c>
      <c r="K34" s="1468" t="s">
        <v>158</v>
      </c>
      <c r="M34" s="1587" t="s">
        <v>160</v>
      </c>
      <c r="N34" s="1588"/>
    </row>
    <row r="35" spans="2:14" ht="27" customHeight="1">
      <c r="B35" s="450"/>
      <c r="C35" s="442" t="s">
        <v>161</v>
      </c>
      <c r="D35" s="443" t="s">
        <v>162</v>
      </c>
      <c r="E35" s="443"/>
      <c r="F35" s="1303">
        <v>2</v>
      </c>
      <c r="G35" s="1428">
        <f t="shared" ref="G35" si="0">(F35-H35)/H35</f>
        <v>0</v>
      </c>
      <c r="H35" s="1304">
        <v>2</v>
      </c>
      <c r="I35" s="1305">
        <v>0</v>
      </c>
      <c r="J35" s="1305">
        <v>0</v>
      </c>
      <c r="K35" s="1469" t="s">
        <v>158</v>
      </c>
      <c r="M35" s="1587" t="s">
        <v>163</v>
      </c>
      <c r="N35" s="1588"/>
    </row>
    <row r="36" spans="2:14" ht="27" customHeight="1">
      <c r="B36" s="450"/>
      <c r="C36" s="444" t="s">
        <v>164</v>
      </c>
      <c r="D36" s="443" t="s">
        <v>165</v>
      </c>
      <c r="E36" s="443"/>
      <c r="F36" s="926">
        <v>2.2799999999999998</v>
      </c>
      <c r="G36" s="1229">
        <f>(F36-H36)/H36</f>
        <v>0.49999999999999983</v>
      </c>
      <c r="H36" s="1227">
        <v>1.52</v>
      </c>
      <c r="I36" s="1231">
        <v>2.1</v>
      </c>
      <c r="J36" s="1231">
        <v>3.02</v>
      </c>
      <c r="K36" s="1469" t="s">
        <v>158</v>
      </c>
      <c r="L36" s="1454"/>
      <c r="M36" s="1587" t="s">
        <v>166</v>
      </c>
      <c r="N36" s="1588"/>
    </row>
    <row r="37" spans="2:14" ht="15.65" customHeight="1">
      <c r="C37" s="432" t="s">
        <v>167</v>
      </c>
      <c r="D37" s="431"/>
      <c r="E37" s="1211"/>
      <c r="F37" s="1212"/>
      <c r="G37" s="1213"/>
      <c r="H37" s="1232"/>
      <c r="I37" s="1232"/>
      <c r="J37" s="1232"/>
      <c r="K37" s="1470"/>
      <c r="M37" s="1587" t="s">
        <v>168</v>
      </c>
      <c r="N37" s="1588"/>
    </row>
    <row r="38" spans="2:14">
      <c r="C38" s="433" t="s">
        <v>169</v>
      </c>
      <c r="D38" s="21" t="s">
        <v>157</v>
      </c>
      <c r="E38" s="1214"/>
      <c r="F38" s="1092">
        <f>SUM(F39:F43)</f>
        <v>112971</v>
      </c>
      <c r="G38" s="1215">
        <f>(F38-H38)/H38</f>
        <v>-6.4933452522844659E-2</v>
      </c>
      <c r="H38" s="1222">
        <v>120816</v>
      </c>
      <c r="I38" s="1233">
        <v>128646</v>
      </c>
      <c r="J38" s="1221">
        <v>119145</v>
      </c>
      <c r="K38" s="1471" t="s">
        <v>158</v>
      </c>
      <c r="M38" s="1587"/>
      <c r="N38" s="1588"/>
    </row>
    <row r="39" spans="2:14">
      <c r="C39" s="461" t="s">
        <v>170</v>
      </c>
      <c r="D39" s="30" t="s">
        <v>157</v>
      </c>
      <c r="E39" s="1214"/>
      <c r="F39" s="1107">
        <v>104295</v>
      </c>
      <c r="G39" s="1306">
        <f>(F39-H39)/H39</f>
        <v>-5.6358799898664547E-2</v>
      </c>
      <c r="H39" s="1307">
        <v>110524</v>
      </c>
      <c r="I39" s="1308">
        <v>118352</v>
      </c>
      <c r="J39" s="1309">
        <v>110713</v>
      </c>
      <c r="K39" s="1472" t="s">
        <v>158</v>
      </c>
      <c r="M39" s="1587"/>
      <c r="N39" s="1588"/>
    </row>
    <row r="40" spans="2:14">
      <c r="C40" s="434" t="s">
        <v>171</v>
      </c>
      <c r="D40" s="30" t="s">
        <v>157</v>
      </c>
      <c r="E40" s="1216"/>
      <c r="F40" s="1107">
        <v>6966</v>
      </c>
      <c r="G40" s="1317">
        <f>(F40-H40)/H40</f>
        <v>-0.15296692607003892</v>
      </c>
      <c r="H40" s="1307">
        <v>8224</v>
      </c>
      <c r="I40" s="1309">
        <v>7560</v>
      </c>
      <c r="J40" s="1309">
        <v>6828</v>
      </c>
      <c r="K40" s="1473" t="s">
        <v>158</v>
      </c>
      <c r="M40" s="1587"/>
      <c r="N40" s="1588"/>
    </row>
    <row r="41" spans="2:14">
      <c r="C41" s="434" t="s">
        <v>172</v>
      </c>
      <c r="D41" s="30" t="s">
        <v>157</v>
      </c>
      <c r="E41" s="1216"/>
      <c r="F41" s="1107">
        <v>1332</v>
      </c>
      <c r="G41" s="1317">
        <f>(F41-H41)/H41</f>
        <v>-0.34737873591376778</v>
      </c>
      <c r="H41" s="1307">
        <v>2041</v>
      </c>
      <c r="I41" s="1309">
        <v>2697</v>
      </c>
      <c r="J41" s="1309">
        <v>1558</v>
      </c>
      <c r="K41" s="1473" t="s">
        <v>158</v>
      </c>
      <c r="M41" s="1587"/>
      <c r="N41" s="1588"/>
    </row>
    <row r="42" spans="2:14">
      <c r="C42" s="434" t="s">
        <v>173</v>
      </c>
      <c r="D42" s="30" t="s">
        <v>157</v>
      </c>
      <c r="E42" s="1216"/>
      <c r="F42" s="1107">
        <v>19</v>
      </c>
      <c r="G42" s="1317">
        <f t="shared" ref="G42:G63" si="1">(F42-H42)/H42</f>
        <v>-0.17391304347826086</v>
      </c>
      <c r="H42" s="1307">
        <v>23</v>
      </c>
      <c r="I42" s="1309">
        <v>27</v>
      </c>
      <c r="J42" s="1309">
        <v>31</v>
      </c>
      <c r="K42" s="1473" t="s">
        <v>158</v>
      </c>
      <c r="M42" s="1587"/>
      <c r="N42" s="1588"/>
    </row>
    <row r="43" spans="2:14">
      <c r="C43" s="434" t="s">
        <v>174</v>
      </c>
      <c r="D43" s="30" t="s">
        <v>157</v>
      </c>
      <c r="E43" s="1216"/>
      <c r="F43" s="1107">
        <v>359</v>
      </c>
      <c r="G43" s="1317">
        <f>(F43-H43)/H43</f>
        <v>58.833333333333336</v>
      </c>
      <c r="H43" s="1307">
        <v>6</v>
      </c>
      <c r="I43" s="1309">
        <v>10</v>
      </c>
      <c r="J43" s="1309">
        <v>15</v>
      </c>
      <c r="K43" s="1473" t="s">
        <v>158</v>
      </c>
      <c r="M43" s="1587"/>
      <c r="N43" s="1588"/>
    </row>
    <row r="44" spans="2:14">
      <c r="C44" s="435" t="s">
        <v>175</v>
      </c>
      <c r="D44" s="21" t="s">
        <v>157</v>
      </c>
      <c r="E44" s="1234"/>
      <c r="F44" s="1092">
        <f>SUM(F45:F47)</f>
        <v>113.13</v>
      </c>
      <c r="G44" s="1217">
        <f>(F44-H44)/H44</f>
        <v>0.52692671075718711</v>
      </c>
      <c r="H44" s="1223">
        <f>SUM(H45:H47)</f>
        <v>74.09</v>
      </c>
      <c r="I44" s="1233">
        <v>86</v>
      </c>
      <c r="J44" s="1221">
        <v>185</v>
      </c>
      <c r="K44" s="1474" t="s">
        <v>158</v>
      </c>
      <c r="M44" s="1587"/>
      <c r="N44" s="1588"/>
    </row>
    <row r="45" spans="2:14">
      <c r="C45" s="434" t="s">
        <v>176</v>
      </c>
      <c r="D45" s="30" t="s">
        <v>157</v>
      </c>
      <c r="E45" s="1216"/>
      <c r="F45" s="1107">
        <v>27</v>
      </c>
      <c r="G45" s="1317">
        <f t="shared" ref="G45:G49" si="2">(F45-H45)/H45</f>
        <v>3.5</v>
      </c>
      <c r="H45" s="1311">
        <v>6</v>
      </c>
      <c r="I45" s="1309">
        <v>5</v>
      </c>
      <c r="J45" s="1106">
        <v>4</v>
      </c>
      <c r="K45" s="1473" t="s">
        <v>158</v>
      </c>
      <c r="M45" s="1587"/>
      <c r="N45" s="1588"/>
    </row>
    <row r="46" spans="2:14">
      <c r="C46" s="434" t="s">
        <v>177</v>
      </c>
      <c r="D46" s="30" t="s">
        <v>157</v>
      </c>
      <c r="E46" s="1216"/>
      <c r="F46" s="1329">
        <v>0.13</v>
      </c>
      <c r="G46" s="1317">
        <f t="shared" si="2"/>
        <v>0.44444444444444453</v>
      </c>
      <c r="H46" s="1330">
        <v>0.09</v>
      </c>
      <c r="I46" s="1318">
        <v>0.15</v>
      </c>
      <c r="J46" s="1318">
        <v>0.08</v>
      </c>
      <c r="K46" s="1473" t="s">
        <v>158</v>
      </c>
      <c r="M46" s="1587"/>
      <c r="N46" s="1588"/>
    </row>
    <row r="47" spans="2:14">
      <c r="C47" s="434" t="s">
        <v>178</v>
      </c>
      <c r="D47" s="30" t="s">
        <v>157</v>
      </c>
      <c r="E47" s="1216"/>
      <c r="F47" s="1107">
        <v>86</v>
      </c>
      <c r="G47" s="1317">
        <f t="shared" si="2"/>
        <v>0.26470588235294118</v>
      </c>
      <c r="H47" s="1311">
        <v>68</v>
      </c>
      <c r="I47" s="1312">
        <v>81</v>
      </c>
      <c r="J47" s="1309">
        <v>181</v>
      </c>
      <c r="K47" s="1473" t="s">
        <v>158</v>
      </c>
      <c r="M47" s="1587"/>
      <c r="N47" s="1588"/>
    </row>
    <row r="48" spans="2:14">
      <c r="C48" s="435" t="s">
        <v>179</v>
      </c>
      <c r="D48" s="21" t="s">
        <v>157</v>
      </c>
      <c r="E48" s="1214"/>
      <c r="F48" s="1092">
        <v>14</v>
      </c>
      <c r="G48" s="1217">
        <f t="shared" si="2"/>
        <v>1.8</v>
      </c>
      <c r="H48" s="1224">
        <f>SUM(H49)</f>
        <v>5</v>
      </c>
      <c r="I48" s="1221">
        <v>5</v>
      </c>
      <c r="J48" s="1221">
        <v>7</v>
      </c>
      <c r="K48" s="1474" t="s">
        <v>158</v>
      </c>
      <c r="M48" s="1587"/>
      <c r="N48" s="1588"/>
    </row>
    <row r="49" spans="2:14">
      <c r="C49" s="434" t="s">
        <v>180</v>
      </c>
      <c r="D49" s="219" t="s">
        <v>157</v>
      </c>
      <c r="E49" s="1216"/>
      <c r="F49" s="1107">
        <v>2</v>
      </c>
      <c r="G49" s="1317">
        <f t="shared" si="2"/>
        <v>-0.6</v>
      </c>
      <c r="H49" s="1311">
        <v>5</v>
      </c>
      <c r="I49" s="1309">
        <v>5</v>
      </c>
      <c r="J49" s="1309">
        <v>7</v>
      </c>
      <c r="K49" s="1473" t="s">
        <v>158</v>
      </c>
      <c r="M49" s="1587"/>
      <c r="N49" s="1588"/>
    </row>
    <row r="50" spans="2:14">
      <c r="C50" s="434" t="s">
        <v>181</v>
      </c>
      <c r="D50" s="30" t="s">
        <v>157</v>
      </c>
      <c r="E50" s="1216"/>
      <c r="F50" s="1107">
        <v>11.58</v>
      </c>
      <c r="G50" s="1429" t="s">
        <v>158</v>
      </c>
      <c r="H50" s="1313" t="s">
        <v>158</v>
      </c>
      <c r="I50" s="1310" t="s">
        <v>158</v>
      </c>
      <c r="J50" s="1314" t="s">
        <v>158</v>
      </c>
      <c r="K50" s="1473" t="s">
        <v>158</v>
      </c>
      <c r="M50" s="1587"/>
      <c r="N50" s="1588"/>
    </row>
    <row r="51" spans="2:14">
      <c r="C51" s="436" t="s">
        <v>182</v>
      </c>
      <c r="D51" s="21" t="s">
        <v>157</v>
      </c>
      <c r="E51" s="1235"/>
      <c r="F51" s="1219">
        <f>SUM(F52:F53)</f>
        <v>763</v>
      </c>
      <c r="G51" s="1217">
        <f>(F51-H51)/H51</f>
        <v>-0.15175945988311401</v>
      </c>
      <c r="H51" s="1225">
        <f>SUM(H52:H53)</f>
        <v>899.50900000000001</v>
      </c>
      <c r="I51" s="1225">
        <v>772</v>
      </c>
      <c r="J51" s="1049">
        <v>715</v>
      </c>
      <c r="K51" s="1475" t="s">
        <v>158</v>
      </c>
      <c r="M51" s="1587"/>
      <c r="N51" s="1588"/>
    </row>
    <row r="52" spans="2:14">
      <c r="B52" s="440"/>
      <c r="C52" s="456" t="s">
        <v>183</v>
      </c>
      <c r="D52" s="30" t="s">
        <v>157</v>
      </c>
      <c r="E52" s="1218"/>
      <c r="F52" s="1315">
        <v>728</v>
      </c>
      <c r="G52" s="1317">
        <f>(F52-H52)/H52</f>
        <v>-0.16068404250535817</v>
      </c>
      <c r="H52" s="1316">
        <v>867.37300000000005</v>
      </c>
      <c r="I52" s="1316">
        <v>739</v>
      </c>
      <c r="J52" s="1316">
        <v>682</v>
      </c>
      <c r="K52" s="1473" t="s">
        <v>158</v>
      </c>
      <c r="M52" s="1587"/>
      <c r="N52" s="1588"/>
    </row>
    <row r="53" spans="2:14">
      <c r="C53" s="457" t="s">
        <v>184</v>
      </c>
      <c r="D53" s="30" t="s">
        <v>157</v>
      </c>
      <c r="E53" s="1218"/>
      <c r="F53" s="1315">
        <v>35</v>
      </c>
      <c r="G53" s="1317">
        <f>(F53-H53)/H53</f>
        <v>8.9121234752302617E-2</v>
      </c>
      <c r="H53" s="1316">
        <v>32.136000000000003</v>
      </c>
      <c r="I53" s="1316">
        <v>33</v>
      </c>
      <c r="J53" s="1316">
        <v>33</v>
      </c>
      <c r="K53" s="1473" t="s">
        <v>158</v>
      </c>
      <c r="M53" s="1587"/>
      <c r="N53" s="1588"/>
    </row>
    <row r="54" spans="2:14" ht="14.25" customHeight="1">
      <c r="B54" s="450"/>
      <c r="C54" s="455" t="s">
        <v>185</v>
      </c>
      <c r="D54" s="21"/>
      <c r="E54" s="1234"/>
      <c r="F54" s="1107"/>
      <c r="G54" s="1317"/>
      <c r="H54" s="1309"/>
      <c r="I54" s="1309"/>
      <c r="J54" s="1309"/>
      <c r="K54" s="1476"/>
      <c r="M54" s="1587" t="s">
        <v>186</v>
      </c>
      <c r="N54" s="1588"/>
    </row>
    <row r="55" spans="2:14">
      <c r="B55" s="450"/>
      <c r="C55" s="1331" t="s">
        <v>187</v>
      </c>
      <c r="D55" s="504" t="s">
        <v>157</v>
      </c>
      <c r="E55" s="1332"/>
      <c r="F55" s="1010">
        <v>231</v>
      </c>
      <c r="G55" s="1217">
        <f t="shared" si="1"/>
        <v>-8.5836909871244635E-3</v>
      </c>
      <c r="H55" s="1049">
        <v>233</v>
      </c>
      <c r="I55" s="1049">
        <v>90</v>
      </c>
      <c r="J55" s="1049">
        <v>124</v>
      </c>
      <c r="K55" s="1477" t="s">
        <v>158</v>
      </c>
      <c r="M55" s="1587"/>
      <c r="N55" s="1588"/>
    </row>
    <row r="56" spans="2:14">
      <c r="B56" s="450"/>
      <c r="C56" s="1333" t="s">
        <v>188</v>
      </c>
      <c r="D56" s="1334" t="s">
        <v>157</v>
      </c>
      <c r="E56" s="1332"/>
      <c r="F56" s="1101">
        <v>5.5060000000000002</v>
      </c>
      <c r="G56" s="1317">
        <f t="shared" ref="G56:G62" si="3">(F56-H56)/H56</f>
        <v>0.83533333333333337</v>
      </c>
      <c r="H56" s="1316">
        <v>3</v>
      </c>
      <c r="I56" s="1335" t="s">
        <v>158</v>
      </c>
      <c r="J56" s="1335" t="s">
        <v>158</v>
      </c>
      <c r="K56" s="1478" t="s">
        <v>158</v>
      </c>
      <c r="M56" s="1587"/>
      <c r="N56" s="1588"/>
    </row>
    <row r="57" spans="2:14" ht="14.25" hidden="1" customHeight="1">
      <c r="B57" s="458"/>
      <c r="C57" s="1333" t="s">
        <v>189</v>
      </c>
      <c r="D57" s="1334" t="s">
        <v>157</v>
      </c>
      <c r="E57" s="1332"/>
      <c r="F57" s="1101"/>
      <c r="G57" s="1317" t="e">
        <f t="shared" si="3"/>
        <v>#DIV/0!</v>
      </c>
      <c r="H57" s="1316"/>
      <c r="I57" s="1316"/>
      <c r="J57" s="1316"/>
      <c r="K57" s="1479"/>
      <c r="M57" s="1587"/>
      <c r="N57" s="1588"/>
    </row>
    <row r="58" spans="2:14">
      <c r="B58" s="458"/>
      <c r="C58" s="1333" t="s">
        <v>190</v>
      </c>
      <c r="D58" s="1334" t="s">
        <v>157</v>
      </c>
      <c r="E58" s="1332"/>
      <c r="F58" s="1101">
        <v>62.244</v>
      </c>
      <c r="G58" s="1317">
        <f t="shared" si="3"/>
        <v>6.950291242117565E-2</v>
      </c>
      <c r="H58" s="1316">
        <v>58.198999999999998</v>
      </c>
      <c r="I58" s="1316">
        <v>90.222999999999999</v>
      </c>
      <c r="J58" s="1335" t="s">
        <v>158</v>
      </c>
      <c r="K58" s="1478" t="s">
        <v>158</v>
      </c>
      <c r="M58" s="1587"/>
      <c r="N58" s="1588"/>
    </row>
    <row r="59" spans="2:14">
      <c r="B59" s="458"/>
      <c r="C59" s="1333" t="s">
        <v>191</v>
      </c>
      <c r="D59" s="1334" t="s">
        <v>157</v>
      </c>
      <c r="E59" s="1332"/>
      <c r="F59" s="1101">
        <f>F61</f>
        <v>163.65799999999999</v>
      </c>
      <c r="G59" s="1317">
        <f t="shared" si="3"/>
        <v>-4.8665930360983628E-2</v>
      </c>
      <c r="H59" s="1316">
        <f>H61</f>
        <v>172.03</v>
      </c>
      <c r="I59" s="1335" t="s">
        <v>158</v>
      </c>
      <c r="J59" s="1309">
        <f>SUM(J60:J61)</f>
        <v>124.38800000000001</v>
      </c>
      <c r="K59" s="1480" t="s">
        <v>158</v>
      </c>
      <c r="M59" s="1587"/>
      <c r="N59" s="1588"/>
    </row>
    <row r="60" spans="2:14" ht="11.25" hidden="1" customHeight="1">
      <c r="B60" s="458"/>
      <c r="C60" s="993" t="s">
        <v>192</v>
      </c>
      <c r="D60" s="30" t="s">
        <v>157</v>
      </c>
      <c r="E60" s="1218"/>
      <c r="F60" s="1010">
        <v>0</v>
      </c>
      <c r="G60" s="1217" t="e">
        <f t="shared" si="3"/>
        <v>#DIV/0!</v>
      </c>
      <c r="H60" s="1220"/>
      <c r="I60" s="1220"/>
      <c r="J60" s="1220">
        <v>58.965000000000003</v>
      </c>
      <c r="K60" s="1481"/>
      <c r="M60" s="1587"/>
      <c r="N60" s="1588"/>
    </row>
    <row r="61" spans="2:14" ht="11.25" hidden="1" customHeight="1">
      <c r="B61" s="458"/>
      <c r="C61" s="993" t="s">
        <v>193</v>
      </c>
      <c r="D61" s="30" t="s">
        <v>157</v>
      </c>
      <c r="E61" s="1218"/>
      <c r="F61" s="1010">
        <v>163.65799999999999</v>
      </c>
      <c r="G61" s="1217">
        <f t="shared" si="3"/>
        <v>-4.8665930360983628E-2</v>
      </c>
      <c r="H61" s="1220">
        <v>172.03</v>
      </c>
      <c r="I61" s="1220"/>
      <c r="J61" s="1220">
        <v>65.423000000000002</v>
      </c>
      <c r="K61" s="1481"/>
      <c r="M61" s="1587"/>
      <c r="N61" s="1588"/>
    </row>
    <row r="62" spans="2:14">
      <c r="B62" s="450"/>
      <c r="C62" s="436" t="s">
        <v>194</v>
      </c>
      <c r="D62" s="21" t="s">
        <v>157</v>
      </c>
      <c r="E62" s="1218"/>
      <c r="F62" s="1010">
        <f>SUM(F63:F64)</f>
        <v>2433</v>
      </c>
      <c r="G62" s="1217">
        <f t="shared" si="3"/>
        <v>0.10842824601366742</v>
      </c>
      <c r="H62" s="1225">
        <f>SUM(H63)</f>
        <v>2195</v>
      </c>
      <c r="I62" s="1448" t="s">
        <v>158</v>
      </c>
      <c r="J62" s="1449" t="s">
        <v>158</v>
      </c>
      <c r="K62" s="1482" t="s">
        <v>158</v>
      </c>
      <c r="M62" s="1587"/>
      <c r="N62" s="1588"/>
    </row>
    <row r="63" spans="2:14">
      <c r="B63" s="450"/>
      <c r="C63" s="461" t="s">
        <v>195</v>
      </c>
      <c r="D63" s="30" t="s">
        <v>157</v>
      </c>
      <c r="E63" s="1319"/>
      <c r="F63" s="1320">
        <v>2417</v>
      </c>
      <c r="G63" s="1317">
        <f t="shared" si="1"/>
        <v>0.10113895216400912</v>
      </c>
      <c r="H63" s="1321">
        <v>2195</v>
      </c>
      <c r="I63" s="1335" t="s">
        <v>158</v>
      </c>
      <c r="J63" s="1450" t="s">
        <v>158</v>
      </c>
      <c r="K63" s="1478" t="s">
        <v>158</v>
      </c>
      <c r="M63" s="1587"/>
      <c r="N63" s="1588"/>
    </row>
    <row r="64" spans="2:14">
      <c r="B64" s="450"/>
      <c r="C64" s="462" t="s">
        <v>196</v>
      </c>
      <c r="D64" s="30" t="s">
        <v>157</v>
      </c>
      <c r="E64" s="1100"/>
      <c r="F64" s="1315">
        <v>16</v>
      </c>
      <c r="G64" s="1429" t="s">
        <v>158</v>
      </c>
      <c r="H64" s="1322" t="s">
        <v>158</v>
      </c>
      <c r="I64" s="1323" t="s">
        <v>158</v>
      </c>
      <c r="J64" s="1323" t="s">
        <v>158</v>
      </c>
      <c r="K64" s="1483" t="s">
        <v>158</v>
      </c>
      <c r="M64" s="1572"/>
      <c r="N64" s="1573"/>
    </row>
    <row r="65" spans="3:14">
      <c r="D65" s="460"/>
      <c r="E65" s="453"/>
      <c r="F65" s="438"/>
      <c r="G65" s="453"/>
      <c r="H65" s="438"/>
    </row>
    <row r="66" spans="3:14" ht="16.5">
      <c r="C66" s="227" t="s">
        <v>16</v>
      </c>
      <c r="D66" s="459"/>
      <c r="E66" s="37"/>
    </row>
    <row r="67" spans="3:14" ht="5.15" customHeight="1">
      <c r="C67" s="231"/>
      <c r="D67" s="24"/>
      <c r="E67" s="37"/>
    </row>
    <row r="68" spans="3:14" ht="28">
      <c r="C68" s="228" t="s">
        <v>152</v>
      </c>
      <c r="D68" s="36" t="s">
        <v>153</v>
      </c>
      <c r="E68" s="36" t="s">
        <v>154</v>
      </c>
      <c r="F68" s="32">
        <v>2023</v>
      </c>
      <c r="G68" s="78" t="s">
        <v>155</v>
      </c>
      <c r="H68" s="32">
        <v>2022</v>
      </c>
      <c r="I68" s="32">
        <v>2021</v>
      </c>
      <c r="J68" s="32">
        <v>2020</v>
      </c>
      <c r="K68" s="311">
        <v>2019</v>
      </c>
      <c r="M68" s="1589" t="s">
        <v>197</v>
      </c>
      <c r="N68" s="1590"/>
    </row>
    <row r="69" spans="3:14" ht="14.25" customHeight="1">
      <c r="C69" s="636" t="s">
        <v>198</v>
      </c>
      <c r="D69" s="27" t="s">
        <v>199</v>
      </c>
      <c r="E69" s="27"/>
      <c r="F69" s="1062">
        <v>79462</v>
      </c>
      <c r="G69" s="583">
        <f>(F69-H69)/H69</f>
        <v>-4.1205642096118343E-2</v>
      </c>
      <c r="H69" s="400">
        <v>82877</v>
      </c>
      <c r="I69" s="1064">
        <v>76385</v>
      </c>
      <c r="J69" s="1064">
        <v>70770</v>
      </c>
      <c r="K69" s="1455" t="s">
        <v>158</v>
      </c>
      <c r="M69" s="1585" t="s">
        <v>200</v>
      </c>
      <c r="N69" s="1586"/>
    </row>
    <row r="70" spans="3:14">
      <c r="C70" s="232" t="s">
        <v>201</v>
      </c>
      <c r="D70" s="142" t="s">
        <v>199</v>
      </c>
      <c r="E70" s="142"/>
      <c r="F70" s="1063">
        <v>79422</v>
      </c>
      <c r="G70" s="584">
        <f>(F70-H70)/H70</f>
        <v>-4.1445399246886165E-2</v>
      </c>
      <c r="H70" s="449">
        <v>82856</v>
      </c>
      <c r="I70" s="1065">
        <v>76369</v>
      </c>
      <c r="J70" s="1065">
        <v>70794</v>
      </c>
      <c r="K70" s="1456" t="s">
        <v>158</v>
      </c>
      <c r="M70" s="1587"/>
      <c r="N70" s="1588"/>
    </row>
    <row r="71" spans="3:14" ht="50.25" customHeight="1">
      <c r="C71" s="127" t="s">
        <v>202</v>
      </c>
      <c r="D71" s="26" t="s">
        <v>199</v>
      </c>
      <c r="E71" s="26"/>
      <c r="F71" s="839">
        <v>34138</v>
      </c>
      <c r="G71" s="924">
        <f t="shared" ref="G71:G87" si="4">(F71-H71)/H71</f>
        <v>-9.142890314341276E-3</v>
      </c>
      <c r="H71" s="1058">
        <v>34453</v>
      </c>
      <c r="I71" s="1059">
        <v>36597</v>
      </c>
      <c r="J71" s="1059">
        <v>33958</v>
      </c>
      <c r="K71" s="1457" t="s">
        <v>158</v>
      </c>
      <c r="M71" s="1587" t="s">
        <v>203</v>
      </c>
      <c r="N71" s="1588"/>
    </row>
    <row r="72" spans="3:14" ht="33" customHeight="1">
      <c r="C72" s="128" t="s">
        <v>204</v>
      </c>
      <c r="D72" s="21" t="s">
        <v>199</v>
      </c>
      <c r="E72" s="21"/>
      <c r="F72" s="835">
        <v>386</v>
      </c>
      <c r="G72" s="924">
        <f t="shared" si="4"/>
        <v>-0.13063063063063063</v>
      </c>
      <c r="H72" s="471">
        <v>444</v>
      </c>
      <c r="I72" s="376">
        <v>351</v>
      </c>
      <c r="J72" s="376">
        <v>300</v>
      </c>
      <c r="K72" s="1458" t="s">
        <v>158</v>
      </c>
      <c r="M72" s="1587" t="s">
        <v>205</v>
      </c>
      <c r="N72" s="1588"/>
    </row>
    <row r="73" spans="3:14" ht="48" customHeight="1">
      <c r="C73" s="233" t="s">
        <v>206</v>
      </c>
      <c r="D73" s="21" t="s">
        <v>199</v>
      </c>
      <c r="E73" s="21"/>
      <c r="F73" s="835">
        <v>346</v>
      </c>
      <c r="G73" s="924">
        <f t="shared" si="4"/>
        <v>-0.18203309692671396</v>
      </c>
      <c r="H73" s="471">
        <v>423</v>
      </c>
      <c r="I73" s="376">
        <v>335</v>
      </c>
      <c r="J73" s="376">
        <v>348</v>
      </c>
      <c r="K73" s="1459" t="s">
        <v>158</v>
      </c>
      <c r="M73" s="1587" t="s">
        <v>207</v>
      </c>
      <c r="N73" s="1588"/>
    </row>
    <row r="74" spans="3:14" ht="30" customHeight="1">
      <c r="C74" s="233" t="s">
        <v>208</v>
      </c>
      <c r="D74" s="21" t="s">
        <v>199</v>
      </c>
      <c r="E74" s="21"/>
      <c r="F74" s="835">
        <v>44938</v>
      </c>
      <c r="G74" s="924">
        <f t="shared" si="4"/>
        <v>-6.3399406630656116E-2</v>
      </c>
      <c r="H74" s="402">
        <f>SUM(H75:H86)</f>
        <v>47979.896999999997</v>
      </c>
      <c r="I74" s="448">
        <f>SUM(I75:I86)</f>
        <v>39436.472999999998</v>
      </c>
      <c r="J74" s="448">
        <f>SUM(J75:J86)</f>
        <v>36487.482000000004</v>
      </c>
      <c r="K74" s="1459" t="s">
        <v>158</v>
      </c>
      <c r="M74" s="1579" t="s">
        <v>209</v>
      </c>
      <c r="N74" s="1580"/>
    </row>
    <row r="75" spans="3:14" ht="18.75" customHeight="1">
      <c r="C75" s="229" t="s">
        <v>210</v>
      </c>
      <c r="D75" s="30" t="s">
        <v>199</v>
      </c>
      <c r="E75" s="30"/>
      <c r="F75" s="835">
        <v>5728</v>
      </c>
      <c r="G75" s="1430">
        <f t="shared" si="4"/>
        <v>0.76300400123114809</v>
      </c>
      <c r="H75" s="1324">
        <v>3249</v>
      </c>
      <c r="I75" s="1325">
        <f>3158393/1000</f>
        <v>3158.393</v>
      </c>
      <c r="J75" s="1325">
        <f>2604088/1000</f>
        <v>2604.0880000000002</v>
      </c>
      <c r="K75" s="1460" t="s">
        <v>158</v>
      </c>
      <c r="M75" s="1579"/>
      <c r="N75" s="1580"/>
    </row>
    <row r="76" spans="3:14" ht="18.75" customHeight="1">
      <c r="C76" s="229" t="s">
        <v>211</v>
      </c>
      <c r="D76" s="30" t="s">
        <v>199</v>
      </c>
      <c r="E76" s="30"/>
      <c r="F76" s="835">
        <v>1065</v>
      </c>
      <c r="G76" s="1430">
        <f t="shared" si="4"/>
        <v>-0.29094540612516645</v>
      </c>
      <c r="H76" s="1324">
        <v>1502</v>
      </c>
      <c r="I76" s="1325">
        <f>1315110/1000</f>
        <v>1315.11</v>
      </c>
      <c r="J76" s="1325">
        <f>362715/1000</f>
        <v>362.71499999999997</v>
      </c>
      <c r="K76" s="1460" t="s">
        <v>158</v>
      </c>
      <c r="M76" s="1579"/>
      <c r="N76" s="1580"/>
    </row>
    <row r="77" spans="3:14" ht="18.75" customHeight="1">
      <c r="C77" s="229" t="s">
        <v>212</v>
      </c>
      <c r="D77" s="30" t="s">
        <v>199</v>
      </c>
      <c r="E77" s="30"/>
      <c r="F77" s="835">
        <v>5653</v>
      </c>
      <c r="G77" s="1430">
        <f t="shared" si="4"/>
        <v>-4.9756261556564131E-2</v>
      </c>
      <c r="H77" s="1324">
        <v>5949</v>
      </c>
      <c r="I77" s="1325">
        <f>6467969/1000</f>
        <v>6467.9690000000001</v>
      </c>
      <c r="J77" s="1325">
        <f>6778084/1000</f>
        <v>6778.0839999999998</v>
      </c>
      <c r="K77" s="1460" t="s">
        <v>158</v>
      </c>
      <c r="M77" s="1579"/>
      <c r="N77" s="1580"/>
    </row>
    <row r="78" spans="3:14" ht="18.75" customHeight="1">
      <c r="C78" s="229" t="s">
        <v>213</v>
      </c>
      <c r="D78" s="30" t="s">
        <v>199</v>
      </c>
      <c r="E78" s="30"/>
      <c r="F78" s="835">
        <v>20465</v>
      </c>
      <c r="G78" s="1430">
        <f t="shared" si="4"/>
        <v>-0.22991533396048919</v>
      </c>
      <c r="H78" s="1324">
        <v>26575</v>
      </c>
      <c r="I78" s="1325">
        <f>16275021/1000</f>
        <v>16275.021000000001</v>
      </c>
      <c r="J78" s="1325">
        <f>12737077/1000</f>
        <v>12737.076999999999</v>
      </c>
      <c r="K78" s="1460" t="s">
        <v>158</v>
      </c>
      <c r="M78" s="1579"/>
      <c r="N78" s="1580"/>
    </row>
    <row r="79" spans="3:14" ht="18.75" customHeight="1">
      <c r="C79" s="229" t="s">
        <v>214</v>
      </c>
      <c r="D79" s="30" t="s">
        <v>199</v>
      </c>
      <c r="E79" s="30"/>
      <c r="F79" s="835">
        <v>4</v>
      </c>
      <c r="G79" s="1430">
        <f t="shared" si="4"/>
        <v>-0.5</v>
      </c>
      <c r="H79" s="1324">
        <v>8</v>
      </c>
      <c r="I79" s="1325">
        <f>4787/1000</f>
        <v>4.7869999999999999</v>
      </c>
      <c r="J79" s="1325">
        <f>4053/1000</f>
        <v>4.0529999999999999</v>
      </c>
      <c r="K79" s="1460" t="s">
        <v>158</v>
      </c>
      <c r="M79" s="1579"/>
      <c r="N79" s="1580"/>
    </row>
    <row r="80" spans="3:14" ht="18.75" customHeight="1">
      <c r="C80" s="229" t="s">
        <v>215</v>
      </c>
      <c r="D80" s="30" t="s">
        <v>199</v>
      </c>
      <c r="E80" s="30"/>
      <c r="F80" s="835">
        <v>141</v>
      </c>
      <c r="G80" s="1430">
        <f t="shared" si="4"/>
        <v>-9.6153846153846159E-2</v>
      </c>
      <c r="H80" s="1324">
        <v>156</v>
      </c>
      <c r="I80" s="1325">
        <f>121043/1000</f>
        <v>121.04300000000001</v>
      </c>
      <c r="J80" s="1325">
        <f>81409/1000</f>
        <v>81.409000000000006</v>
      </c>
      <c r="K80" s="1460" t="s">
        <v>158</v>
      </c>
      <c r="M80" s="1579"/>
      <c r="N80" s="1580"/>
    </row>
    <row r="81" spans="2:14" ht="18.75" customHeight="1">
      <c r="C81" s="229" t="s">
        <v>216</v>
      </c>
      <c r="D81" s="30" t="s">
        <v>199</v>
      </c>
      <c r="E81" s="30"/>
      <c r="F81" s="835">
        <v>25</v>
      </c>
      <c r="G81" s="1430">
        <f t="shared" si="4"/>
        <v>0.25</v>
      </c>
      <c r="H81" s="1324">
        <v>20</v>
      </c>
      <c r="I81" s="1325">
        <f>18197/1000</f>
        <v>18.196999999999999</v>
      </c>
      <c r="J81" s="1325">
        <f>18152/1000</f>
        <v>18.152000000000001</v>
      </c>
      <c r="K81" s="1460" t="s">
        <v>158</v>
      </c>
      <c r="M81" s="1579"/>
      <c r="N81" s="1580"/>
    </row>
    <row r="82" spans="2:14" ht="18.75" customHeight="1">
      <c r="C82" s="229" t="s">
        <v>217</v>
      </c>
      <c r="D82" s="30" t="s">
        <v>199</v>
      </c>
      <c r="E82" s="30"/>
      <c r="F82" s="835">
        <v>130</v>
      </c>
      <c r="G82" s="1430">
        <f t="shared" si="4"/>
        <v>6.5573770491803282E-2</v>
      </c>
      <c r="H82" s="1324">
        <v>122</v>
      </c>
      <c r="I82" s="1325">
        <f>849497/1000</f>
        <v>849.49699999999996</v>
      </c>
      <c r="J82" s="1325">
        <f>641210/1000</f>
        <v>641.21</v>
      </c>
      <c r="K82" s="1460" t="s">
        <v>158</v>
      </c>
      <c r="M82" s="1579"/>
      <c r="N82" s="1580"/>
    </row>
    <row r="83" spans="2:14" ht="18.75" customHeight="1">
      <c r="C83" s="234" t="s">
        <v>218</v>
      </c>
      <c r="D83" s="219" t="s">
        <v>199</v>
      </c>
      <c r="E83" s="154"/>
      <c r="F83" s="835">
        <v>10428</v>
      </c>
      <c r="G83" s="1430">
        <f t="shared" si="4"/>
        <v>0.18513467439481759</v>
      </c>
      <c r="H83" s="1324">
        <v>8799</v>
      </c>
      <c r="I83" s="1325">
        <f>10285467/1000</f>
        <v>10285.467000000001</v>
      </c>
      <c r="J83" s="1325">
        <f>12363047/1000</f>
        <v>12363.047</v>
      </c>
      <c r="K83" s="1460" t="s">
        <v>158</v>
      </c>
      <c r="M83" s="1579"/>
      <c r="N83" s="1580"/>
    </row>
    <row r="84" spans="2:14" ht="18.75" customHeight="1">
      <c r="C84" s="229" t="s">
        <v>219</v>
      </c>
      <c r="D84" s="30" t="s">
        <v>199</v>
      </c>
      <c r="E84" s="30"/>
      <c r="F84" s="835">
        <v>391</v>
      </c>
      <c r="G84" s="1430">
        <f t="shared" si="4"/>
        <v>0.24818438652216249</v>
      </c>
      <c r="H84" s="1324">
        <f>313255/1000</f>
        <v>313.255</v>
      </c>
      <c r="I84" s="1325">
        <f>347433/1000</f>
        <v>347.43299999999999</v>
      </c>
      <c r="J84" s="1325">
        <f>404607/1000</f>
        <v>404.60700000000003</v>
      </c>
      <c r="K84" s="1460" t="s">
        <v>158</v>
      </c>
      <c r="M84" s="1579"/>
      <c r="N84" s="1580"/>
    </row>
    <row r="85" spans="2:14" ht="18.75" customHeight="1">
      <c r="C85" s="451" t="s">
        <v>220</v>
      </c>
      <c r="D85" s="452" t="s">
        <v>199</v>
      </c>
      <c r="E85" s="30"/>
      <c r="F85" s="836">
        <v>155</v>
      </c>
      <c r="G85" s="1431">
        <f t="shared" ref="G85:G86" si="5">(F85-H85)/H85</f>
        <v>-0.70790099539802731</v>
      </c>
      <c r="H85" s="1326">
        <f>530642/1000</f>
        <v>530.64200000000005</v>
      </c>
      <c r="I85" s="1327">
        <f>593556/1000</f>
        <v>593.55600000000004</v>
      </c>
      <c r="J85" s="1327">
        <f>493040/1000</f>
        <v>493.04</v>
      </c>
      <c r="K85" s="1461" t="s">
        <v>158</v>
      </c>
      <c r="M85" s="1579"/>
      <c r="N85" s="1580"/>
    </row>
    <row r="86" spans="2:14" ht="18.75" customHeight="1">
      <c r="C86" s="451" t="s">
        <v>221</v>
      </c>
      <c r="D86" s="452" t="s">
        <v>199</v>
      </c>
      <c r="E86" s="30"/>
      <c r="F86" s="836">
        <v>753</v>
      </c>
      <c r="G86" s="1431">
        <f t="shared" si="5"/>
        <v>-3.968253968253968E-3</v>
      </c>
      <c r="H86" s="1328">
        <v>756</v>
      </c>
      <c r="I86" s="1328" t="s">
        <v>158</v>
      </c>
      <c r="J86" s="1328" t="s">
        <v>158</v>
      </c>
      <c r="K86" s="1461" t="s">
        <v>158</v>
      </c>
      <c r="M86" s="1579"/>
      <c r="N86" s="1580"/>
    </row>
    <row r="87" spans="2:14" ht="39" customHeight="1">
      <c r="B87" s="454"/>
      <c r="C87" s="845" t="s">
        <v>222</v>
      </c>
      <c r="D87" s="846" t="s">
        <v>223</v>
      </c>
      <c r="E87" s="847"/>
      <c r="F87" s="1484">
        <v>1556</v>
      </c>
      <c r="G87" s="1076">
        <f t="shared" si="4"/>
        <v>0.52999016715830871</v>
      </c>
      <c r="H87" s="1079">
        <v>1017</v>
      </c>
      <c r="I87" s="1079">
        <v>1236</v>
      </c>
      <c r="J87" s="1079">
        <v>1774</v>
      </c>
      <c r="K87" s="1462" t="s">
        <v>158</v>
      </c>
      <c r="L87" s="1454"/>
      <c r="M87" s="1581" t="s">
        <v>627</v>
      </c>
      <c r="N87" s="1582"/>
    </row>
    <row r="88" spans="2:14">
      <c r="D88" s="453"/>
      <c r="E88" s="42"/>
      <c r="G88" s="438"/>
      <c r="J88" s="399"/>
      <c r="K88" s="399"/>
    </row>
    <row r="89" spans="2:14" ht="5.15" customHeight="1">
      <c r="D89" s="42"/>
      <c r="E89" s="42"/>
    </row>
    <row r="90" spans="2:14" ht="5.15" customHeight="1">
      <c r="D90" s="42"/>
      <c r="E90" s="42"/>
    </row>
    <row r="91" spans="2:14" ht="16.5">
      <c r="C91" s="227" t="s">
        <v>17</v>
      </c>
      <c r="D91" s="24"/>
      <c r="E91" s="37"/>
    </row>
    <row r="92" spans="2:14" ht="9" customHeight="1">
      <c r="C92" s="227"/>
      <c r="D92" s="24"/>
      <c r="E92" s="37"/>
    </row>
    <row r="93" spans="2:14" ht="28">
      <c r="C93" s="228" t="s">
        <v>152</v>
      </c>
      <c r="D93" s="36" t="s">
        <v>153</v>
      </c>
      <c r="E93" s="36" t="s">
        <v>154</v>
      </c>
      <c r="F93" s="32">
        <v>2023</v>
      </c>
      <c r="G93" s="78" t="s">
        <v>155</v>
      </c>
      <c r="H93" s="32">
        <v>2022</v>
      </c>
      <c r="I93" s="32">
        <v>2021</v>
      </c>
      <c r="J93" s="32">
        <v>2020</v>
      </c>
      <c r="K93" s="311">
        <v>2019</v>
      </c>
      <c r="M93" s="1574" t="s">
        <v>197</v>
      </c>
      <c r="N93" s="1574"/>
    </row>
    <row r="94" spans="2:14" ht="67.5" customHeight="1">
      <c r="C94" s="230" t="s">
        <v>224</v>
      </c>
      <c r="D94" s="35" t="s">
        <v>199</v>
      </c>
      <c r="E94" s="35"/>
      <c r="F94" s="923">
        <v>639</v>
      </c>
      <c r="G94" s="1073" t="s">
        <v>158</v>
      </c>
      <c r="H94" s="1072" t="s">
        <v>158</v>
      </c>
      <c r="I94" s="1072" t="s">
        <v>158</v>
      </c>
      <c r="J94" s="1072" t="s">
        <v>158</v>
      </c>
      <c r="K94" s="1463" t="s">
        <v>158</v>
      </c>
      <c r="M94" s="1583" t="s">
        <v>225</v>
      </c>
      <c r="N94" s="1584"/>
    </row>
    <row r="95" spans="2:14" ht="9.65" customHeight="1">
      <c r="D95" s="42"/>
      <c r="E95" s="42"/>
    </row>
    <row r="96" spans="2:14" ht="16.5">
      <c r="C96" s="227" t="s">
        <v>226</v>
      </c>
      <c r="D96" s="37"/>
      <c r="E96" s="37"/>
    </row>
    <row r="97" spans="3:14" ht="5.15" customHeight="1">
      <c r="C97" s="231"/>
      <c r="D97" s="37"/>
      <c r="E97" s="37"/>
    </row>
    <row r="98" spans="3:14" ht="28">
      <c r="C98" s="228" t="s">
        <v>152</v>
      </c>
      <c r="D98" s="36" t="s">
        <v>153</v>
      </c>
      <c r="E98" s="36" t="s">
        <v>154</v>
      </c>
      <c r="F98" s="32">
        <v>2023</v>
      </c>
      <c r="G98" s="78" t="s">
        <v>155</v>
      </c>
      <c r="H98" s="78">
        <v>2022</v>
      </c>
      <c r="I98" s="32">
        <v>2021</v>
      </c>
      <c r="J98" s="32">
        <v>2020</v>
      </c>
      <c r="K98" s="311">
        <v>2019</v>
      </c>
      <c r="M98" s="1574"/>
      <c r="N98" s="1574"/>
    </row>
    <row r="99" spans="3:14" ht="62.5" customHeight="1">
      <c r="C99" s="133" t="s">
        <v>227</v>
      </c>
      <c r="D99" s="20" t="s">
        <v>228</v>
      </c>
      <c r="E99" s="108" t="s">
        <v>229</v>
      </c>
      <c r="F99" s="915">
        <v>3</v>
      </c>
      <c r="G99" s="916" t="str">
        <f>F99-H99&amp; "%-points"</f>
        <v>1%-points</v>
      </c>
      <c r="H99" s="463">
        <v>2</v>
      </c>
      <c r="I99" s="257" t="s">
        <v>158</v>
      </c>
      <c r="J99" s="257" t="s">
        <v>158</v>
      </c>
      <c r="K99" s="1464" t="s">
        <v>158</v>
      </c>
      <c r="M99" s="1585" t="s">
        <v>230</v>
      </c>
      <c r="N99" s="1586"/>
    </row>
    <row r="100" spans="3:14" ht="45.65" customHeight="1">
      <c r="C100" s="128" t="s">
        <v>231</v>
      </c>
      <c r="D100" s="21" t="s">
        <v>232</v>
      </c>
      <c r="E100" s="38" t="s">
        <v>233</v>
      </c>
      <c r="F100" s="917">
        <v>4</v>
      </c>
      <c r="G100" s="918" t="str">
        <f>F100-H100&amp;" %-points"</f>
        <v>11 %-points</v>
      </c>
      <c r="H100" s="464">
        <v>-7</v>
      </c>
      <c r="I100" s="376">
        <v>-6</v>
      </c>
      <c r="J100" s="376">
        <v>0</v>
      </c>
      <c r="K100" s="1459" t="s">
        <v>158</v>
      </c>
      <c r="M100" s="1587" t="s">
        <v>234</v>
      </c>
      <c r="N100" s="1588"/>
    </row>
    <row r="101" spans="3:14" ht="115.5" customHeight="1">
      <c r="C101" s="128" t="s">
        <v>235</v>
      </c>
      <c r="D101" s="21" t="s">
        <v>236</v>
      </c>
      <c r="E101" s="21" t="s">
        <v>237</v>
      </c>
      <c r="F101" s="919">
        <v>11.68</v>
      </c>
      <c r="G101" s="920">
        <f>(F101-H101)/H101</f>
        <v>-0.10360706062931693</v>
      </c>
      <c r="H101" s="359">
        <v>13.03</v>
      </c>
      <c r="I101" s="146">
        <v>12.97</v>
      </c>
      <c r="J101" s="146">
        <v>12.23</v>
      </c>
      <c r="K101" s="1465">
        <v>12.5</v>
      </c>
      <c r="M101" s="1587"/>
      <c r="N101" s="1588"/>
    </row>
    <row r="102" spans="3:14" ht="43" customHeight="1">
      <c r="C102" s="121" t="s">
        <v>238</v>
      </c>
      <c r="D102" s="35" t="s">
        <v>232</v>
      </c>
      <c r="E102" s="114" t="s">
        <v>239</v>
      </c>
      <c r="F102" s="921">
        <v>13</v>
      </c>
      <c r="G102" s="922" t="str">
        <f>F102-H102&amp; "%-points"</f>
        <v>8%-points</v>
      </c>
      <c r="H102" s="912">
        <v>5</v>
      </c>
      <c r="I102" s="259" t="s">
        <v>158</v>
      </c>
      <c r="J102" s="307">
        <v>0</v>
      </c>
      <c r="K102" s="1466" t="s">
        <v>158</v>
      </c>
      <c r="M102" s="1572" t="s">
        <v>240</v>
      </c>
      <c r="N102" s="1573"/>
    </row>
    <row r="105" spans="3:14" ht="16.5">
      <c r="C105" s="227" t="s">
        <v>19</v>
      </c>
      <c r="D105" s="37"/>
      <c r="E105" s="37"/>
    </row>
    <row r="106" spans="3:14" ht="5.15" customHeight="1">
      <c r="C106" s="231"/>
      <c r="D106" s="37"/>
      <c r="E106" s="37"/>
    </row>
    <row r="107" spans="3:14" ht="28">
      <c r="C107" s="228" t="s">
        <v>152</v>
      </c>
      <c r="D107" s="36" t="s">
        <v>153</v>
      </c>
      <c r="E107" s="36" t="s">
        <v>154</v>
      </c>
      <c r="F107" s="32">
        <v>2023</v>
      </c>
      <c r="G107" s="78" t="s">
        <v>155</v>
      </c>
      <c r="H107" s="78">
        <v>2022</v>
      </c>
      <c r="I107" s="32">
        <v>2021</v>
      </c>
      <c r="J107" s="32">
        <v>2020</v>
      </c>
      <c r="K107" s="311">
        <v>2019</v>
      </c>
      <c r="M107" s="1574"/>
      <c r="N107" s="1574"/>
    </row>
    <row r="108" spans="3:14" ht="27" customHeight="1">
      <c r="C108" s="133" t="s">
        <v>241</v>
      </c>
      <c r="D108" s="20" t="s">
        <v>242</v>
      </c>
      <c r="E108" s="112"/>
      <c r="F108" s="913" t="s">
        <v>243</v>
      </c>
      <c r="G108" s="586" t="s">
        <v>244</v>
      </c>
      <c r="H108" s="414" t="s">
        <v>243</v>
      </c>
      <c r="I108" s="72" t="s">
        <v>243</v>
      </c>
      <c r="J108" s="72" t="s">
        <v>243</v>
      </c>
      <c r="K108" s="1467" t="s">
        <v>243</v>
      </c>
      <c r="M108" s="1575" t="s">
        <v>245</v>
      </c>
      <c r="N108" s="1576"/>
    </row>
    <row r="109" spans="3:14" ht="28">
      <c r="C109" s="129" t="s">
        <v>246</v>
      </c>
      <c r="D109" s="35" t="s">
        <v>242</v>
      </c>
      <c r="E109" s="58"/>
      <c r="F109" s="914" t="s">
        <v>243</v>
      </c>
      <c r="G109" s="587" t="s">
        <v>244</v>
      </c>
      <c r="H109" s="487" t="s">
        <v>243</v>
      </c>
      <c r="I109" s="59" t="s">
        <v>243</v>
      </c>
      <c r="J109" s="59" t="s">
        <v>243</v>
      </c>
      <c r="K109" s="312" t="s">
        <v>243</v>
      </c>
      <c r="M109" s="1577"/>
      <c r="N109" s="1578"/>
    </row>
    <row r="110" spans="3:14" ht="16.5">
      <c r="C110" s="227"/>
    </row>
    <row r="111" spans="3:14">
      <c r="C111" s="64"/>
    </row>
    <row r="112" spans="3:14">
      <c r="C112" s="63"/>
    </row>
    <row r="113" spans="3:3">
      <c r="C113" s="63"/>
    </row>
    <row r="114" spans="3:3">
      <c r="C114" s="63"/>
    </row>
    <row r="115" spans="3:3">
      <c r="C115" s="63"/>
    </row>
    <row r="117" spans="3:3">
      <c r="C117" s="64"/>
    </row>
    <row r="118" spans="3:3">
      <c r="C118" s="63"/>
    </row>
    <row r="119" spans="3:3">
      <c r="C119" s="63"/>
    </row>
    <row r="120" spans="3:3">
      <c r="C120" s="63"/>
    </row>
    <row r="121" spans="3:3">
      <c r="C121" s="63"/>
    </row>
    <row r="122" spans="3:3">
      <c r="C122" s="64"/>
    </row>
    <row r="123" spans="3:3">
      <c r="C123" s="63"/>
    </row>
  </sheetData>
  <sheetProtection algorithmName="SHA-512" hashValue="/a4gnR3f3Y5Ck4r7yMdIouLTgago7HiBetmONJn1wKiacJ8W01WDJIMCfCoxdS4ILS8jzPmF5aR/T2mJOMuo5g==" saltValue="//84/e60NJtdV3eWPylNBA==" spinCount="100000" sheet="1" objects="1" scenarios="1"/>
  <mergeCells count="29">
    <mergeCell ref="M34:N34"/>
    <mergeCell ref="M35:N35"/>
    <mergeCell ref="M36:N36"/>
    <mergeCell ref="M37:N53"/>
    <mergeCell ref="M54:N64"/>
    <mergeCell ref="M68:N68"/>
    <mergeCell ref="M69:N70"/>
    <mergeCell ref="M71:N71"/>
    <mergeCell ref="M72:N72"/>
    <mergeCell ref="M73:N73"/>
    <mergeCell ref="M102:N102"/>
    <mergeCell ref="M107:N107"/>
    <mergeCell ref="M108:N109"/>
    <mergeCell ref="M74:N86"/>
    <mergeCell ref="M87:N87"/>
    <mergeCell ref="M93:N93"/>
    <mergeCell ref="M94:N94"/>
    <mergeCell ref="M98:N98"/>
    <mergeCell ref="M99:N99"/>
    <mergeCell ref="M100:N101"/>
    <mergeCell ref="C5:K5"/>
    <mergeCell ref="C7:K7"/>
    <mergeCell ref="C9:K9"/>
    <mergeCell ref="C13:D13"/>
    <mergeCell ref="M33:N33"/>
    <mergeCell ref="C19:M20"/>
    <mergeCell ref="C21:M21"/>
    <mergeCell ref="C22:M24"/>
    <mergeCell ref="C27:M27"/>
  </mergeCells>
  <hyperlinks>
    <hyperlink ref="C11" r:id="rId1" display="Maersk.com/climate change" xr:uid="{643DB05A-B4F0-4EBD-91EA-A6E2F13B0380}"/>
    <hyperlink ref="C10" r:id="rId2" xr:uid="{A92F4229-2A59-4914-A656-855CC2EBA6C3}"/>
    <hyperlink ref="C13" r:id="rId3" display="IMO Decarbonisation position" xr:uid="{BC7BFA9C-6A41-48E0-AFA9-E0854C71985E}"/>
    <hyperlink ref="C12" r:id="rId4" xr:uid="{FE070DD9-CC8B-430C-9716-5319223E8B7A}"/>
    <hyperlink ref="C14" r:id="rId5" display="CDP.net" xr:uid="{3DBEA383-81E7-4B09-BF9E-1242981E94F7}"/>
    <hyperlink ref="C15" r:id="rId6" xr:uid="{1764E510-DB58-44B3-9029-46FAFB7BC7D5}"/>
  </hyperlinks>
  <pageMargins left="0.7" right="0.7" top="0.75" bottom="0.75" header="0.3" footer="0.3"/>
  <pageSetup paperSize="9" orientation="portrait" r:id="rId7"/>
  <headerFooter>
    <oddFooter>&amp;L&amp;1#&amp;"Calibri"&amp;10&amp;K000000Classification: Internal</oddFooter>
  </headerFooter>
  <ignoredErrors>
    <ignoredError sqref="F44 J59" formulaRange="1"/>
    <ignoredError sqref="G44 G51 G59" formula="1"/>
  </ignoredError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2c047fce-b30c-442e-83b2-749457b1d0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78955024A12244BEB84FDA31C51979" ma:contentTypeVersion="13" ma:contentTypeDescription="Create a new document." ma:contentTypeScope="" ma:versionID="a54f6376acc3ab060bec52fbc6424758">
  <xsd:schema xmlns:xsd="http://www.w3.org/2001/XMLSchema" xmlns:xs="http://www.w3.org/2001/XMLSchema" xmlns:p="http://schemas.microsoft.com/office/2006/metadata/properties" xmlns:ns2="2c047fce-b30c-442e-83b2-749457b1d03b" xmlns:ns3="7e83ca84-32d6-4523-ad1c-ee20f7394a02" targetNamespace="http://schemas.microsoft.com/office/2006/metadata/properties" ma:root="true" ma:fieldsID="cb45a558431cd3fe3e32ae93378c4731" ns2:_="" ns3:_="">
    <xsd:import namespace="2c047fce-b30c-442e-83b2-749457b1d03b"/>
    <xsd:import namespace="7e83ca84-32d6-4523-ad1c-ee20f7394a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047fce-b30c-442e-83b2-749457b1d0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83ca84-32d6-4523-ad1c-ee20f7394a0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59193F-1C2C-475C-AA90-7C2F74580BE7}">
  <ds:schemaRefs>
    <ds:schemaRef ds:uri="http://schemas.microsoft.com/sharepoint/v3/contenttype/forms"/>
  </ds:schemaRefs>
</ds:datastoreItem>
</file>

<file path=customXml/itemProps2.xml><?xml version="1.0" encoding="utf-8"?>
<ds:datastoreItem xmlns:ds="http://schemas.openxmlformats.org/officeDocument/2006/customXml" ds:itemID="{2CA416B8-0EAD-44E0-B0CE-07F27029C0B3}">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2c047fce-b30c-442e-83b2-749457b1d03b"/>
    <ds:schemaRef ds:uri="7e83ca84-32d6-4523-ad1c-ee20f7394a02"/>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F85CFA4-99D5-4AD7-8451-9BE1A624C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047fce-b30c-442e-83b2-749457b1d03b"/>
    <ds:schemaRef ds:uri="7e83ca84-32d6-4523-ad1c-ee20f7394a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Cover</vt:lpstr>
      <vt:lpstr>Table of content</vt:lpstr>
      <vt:lpstr>Reporting and governance &gt;&gt;</vt:lpstr>
      <vt:lpstr>Basis of reporting</vt:lpstr>
      <vt:lpstr>ESG Governance model</vt:lpstr>
      <vt:lpstr>DMA</vt:lpstr>
      <vt:lpstr>Strategic ESG Targets</vt:lpstr>
      <vt:lpstr>Environmental &gt;&gt;</vt:lpstr>
      <vt:lpstr>Climate change</vt:lpstr>
      <vt:lpstr>Environ. &amp; Ecosystems</vt:lpstr>
      <vt:lpstr>Social &gt;&gt;</vt:lpstr>
      <vt:lpstr>Human capital</vt:lpstr>
      <vt:lpstr>Employee relations and rights</vt:lpstr>
      <vt:lpstr>DE&amp;I</vt:lpstr>
      <vt:lpstr>Human rights</vt:lpstr>
      <vt:lpstr>Safety &amp; Security</vt:lpstr>
      <vt:lpstr>Governance &gt;&gt;</vt:lpstr>
      <vt:lpstr>Corporate governance</vt:lpstr>
      <vt:lpstr>Business ethics</vt:lpstr>
      <vt:lpstr>Sustainable procurement</vt:lpstr>
      <vt:lpstr>Responsible tax</vt:lpstr>
      <vt:lpstr>Citizenship</vt:lpstr>
      <vt:lpstr>Data ethics</vt:lpstr>
      <vt:lpstr>EU regulations &gt;&gt;</vt:lpstr>
      <vt:lpstr>Taxonomy summary</vt:lpstr>
      <vt:lpstr>Revenue</vt:lpstr>
      <vt:lpstr>Capex</vt:lpstr>
      <vt:lpstr>Opex</vt:lpstr>
      <vt:lpstr>PAI</vt:lpstr>
      <vt:lpstr>Standards &amp; ratings</vt:lpstr>
      <vt:lpstr>TCFD</vt:lpstr>
      <vt:lpstr>SASB</vt:lpstr>
      <vt:lpstr>Ratings</vt:lpstr>
      <vt:lpstr>Engage</vt:lpstr>
      <vt:lpstr>CDP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Hoffmeister</dc:creator>
  <cp:keywords/>
  <dc:description/>
  <cp:lastModifiedBy>Theresia Molander</cp:lastModifiedBy>
  <cp:revision/>
  <dcterms:created xsi:type="dcterms:W3CDTF">2021-11-04T09:37:10Z</dcterms:created>
  <dcterms:modified xsi:type="dcterms:W3CDTF">2024-02-15T13:12:51Z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0x0101000178955024A12244BEB84FDA31C51979</vt:lpwstr>
  </property>
  <property fmtid="{D5CDD505-2E9C-101B-9397-08002B2CF9AE}" pid="3" name="MediaServiceImageTags">
    <vt:lpwstr/>
  </property>
  <property fmtid="{D5CDD505-2E9C-101B-9397-08002B2CF9AE}" pid="4" name="MSIP_Label_71bba39d-4745-4e9d-97db-0c1927b54242_Enabled">
    <vt:lpwstr>true</vt:lpwstr>
  </property>
  <property fmtid="{D5CDD505-2E9C-101B-9397-08002B2CF9AE}" pid="5" name="MSIP_Label_71bba39d-4745-4e9d-97db-0c1927b54242_SetDate">
    <vt:lpwstr>2023-03-20T13:34:40Z</vt:lpwstr>
  </property>
  <property fmtid="{D5CDD505-2E9C-101B-9397-08002B2CF9AE}" pid="6" name="MSIP_Label_71bba39d-4745-4e9d-97db-0c1927b54242_Method">
    <vt:lpwstr>Privileged</vt:lpwstr>
  </property>
  <property fmtid="{D5CDD505-2E9C-101B-9397-08002B2CF9AE}" pid="7" name="MSIP_Label_71bba39d-4745-4e9d-97db-0c1927b54242_Name">
    <vt:lpwstr>Internal</vt:lpwstr>
  </property>
  <property fmtid="{D5CDD505-2E9C-101B-9397-08002B2CF9AE}" pid="8" name="MSIP_Label_71bba39d-4745-4e9d-97db-0c1927b54242_SiteId">
    <vt:lpwstr>05d75c05-fa1a-42e7-9cf1-eb416c396f2d</vt:lpwstr>
  </property>
  <property fmtid="{D5CDD505-2E9C-101B-9397-08002B2CF9AE}" pid="9" name="MSIP_Label_71bba39d-4745-4e9d-97db-0c1927b54242_ActionId">
    <vt:lpwstr>119346d8-cfcc-4bae-b2d0-c596b9044552</vt:lpwstr>
  </property>
  <property fmtid="{D5CDD505-2E9C-101B-9397-08002B2CF9AE}" pid="10" name="MSIP_Label_71bba39d-4745-4e9d-97db-0c1927b54242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